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83" documentId="13_ncr:1_{F6CB121F-512D-4AA6-A0C1-0FB36C537598}" xr6:coauthVersionLast="47" xr6:coauthVersionMax="47" xr10:uidLastSave="{B9B2B4B9-4765-4DBE-838B-AEB9F3F757C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7" i="6"/>
  <c r="J7" i="6"/>
  <c r="I8" i="6"/>
  <c r="J8"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J9" i="6"/>
  <c r="J10" i="6"/>
  <c r="J11" i="6"/>
  <c r="J12" i="6"/>
  <c r="J13" i="6"/>
  <c r="J14" i="6"/>
  <c r="I3" i="5"/>
  <c r="B4" i="6"/>
  <c r="G4" i="6"/>
  <c r="L4" i="6"/>
  <c r="B5" i="6"/>
  <c r="G5" i="6"/>
  <c r="L5" i="6"/>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2" i="6"/>
  <c r="G2" i="6"/>
  <c r="L2" i="6"/>
  <c r="B3" i="6"/>
  <c r="G3" i="6"/>
  <c r="L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<sst xmlns="http://schemas.openxmlformats.org/spreadsheetml/2006/main" count="179022" uniqueCount="39103">
  <si>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</si>
  <si>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</si>
  <si>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</si>
  <si>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</si>
  <si>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</si>
  <si>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</si>
  <si>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</si>
  <si>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</si>
  <si>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</si>
  <si>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</si>
  <si>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</si>
  <si>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</si>
  <si>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</si>
  <si>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</si>
  <si>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</si>
  <si>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</si>
  <si>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</si>
  <si>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</si>
  <si>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</si>
  <si>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</si>
  <si>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</si>
  <si>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</si>
  <si>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</si>
  <si>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</si>
  <si>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</si>
  <si>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</si>
  <si>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</si>
  <si>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</si>
  <si>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</si>
  <si>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</si>
  <si>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</si>
  <si>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</si>
  <si>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</si>
  <si>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</si>
  <si>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</si>
  <si>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</si>
  <si>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</si>
  <si>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</si>
  <si>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</si>
  <si>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</si>
  <si>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</si>
  <si>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</si>
  <si>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</si>
  <si>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</si>
  <si>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</si>
  <si>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</si>
  <si>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</si>
  <si>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</si>
  <si>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</si>
  <si>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</si>
  <si>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</si>
  <si>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</si>
  <si>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</si>
  <si>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</si>
  <si>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</si>
  <si>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</si>
  <si>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</si>
  <si>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</si>
  <si>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</si>
  <si>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</si>
  <si>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</si>
  <si>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</si>
  <si>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</si>
  <si>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</si>
  <si>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</si>
  <si>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</si>
  <si>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</si>
  <si>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</si>
  <si>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</si>
  <si>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</si>
  <si>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</si>
  <si>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</si>
  <si>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</si>
  <si>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</si>
  <si>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</si>
  <si>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</si>
  <si>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</si>
  <si>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</si>
  <si>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</si>
  <si>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</si>
  <si>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</si>
  <si>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</si>
  <si>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</si>
  <si>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</si>
  <si>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</si>
  <si>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</si>
  <si>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</si>
  <si>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</si>
  <si>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</si>
  <si>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</si>
  <si>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</si>
  <si>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</si>
  <si>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</si>
  <si>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</si>
  <si>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</si>
  <si>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</si>
  <si>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</si>
  <si>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</si>
  <si>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</si>
  <si>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</si>
  <si>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</si>
  <si>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</si>
  <si>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</si>
  <si>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</si>
  <si>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</si>
  <si>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</si>
  <si>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</si>
  <si>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</si>
  <si>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</si>
  <si>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</si>
  <si>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</si>
  <si>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</si>
  <si>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</si>
  <si>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</si>
  <si>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</si>
  <si>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</si>
  <si>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</si>
  <si>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</si>
  <si>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</si>
  <si>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</si>
  <si>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</si>
  <si>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</si>
  <si>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</si>
  <si>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</si>
  <si>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</si>
  <si>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</si>
  <si>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</si>
  <si>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</si>
  <si>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</si>
  <si>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</si>
  <si>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</si>
  <si>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</si>
  <si>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</si>
  <si>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</si>
  <si>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</si>
  <si>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</si>
  <si>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</si>
  <si>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</si>
  <si>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</si>
  <si>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</si>
  <si>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</si>
  <si>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</si>
  <si>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</si>
  <si>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</si>
  <si>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</si>
  <si>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</si>
  <si>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</si>
  <si>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</si>
  <si>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</si>
  <si>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</si>
  <si>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</si>
  <si>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</si>
  <si>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</si>
  <si>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</si>
  <si>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</si>
  <si>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</si>
  <si>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</si>
  <si>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</si>
  <si>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</si>
  <si>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</si>
  <si>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</si>
  <si>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</si>
  <si>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</si>
  <si>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</si>
  <si>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</si>
  <si>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</si>
  <si>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</si>
  <si>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</si>
  <si>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</si>
  <si>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</si>
  <si>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</si>
  <si>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</si>
  <si>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</si>
  <si>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</si>
  <si>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</si>
  <si>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</si>
  <si>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</si>
  <si>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</si>
  <si>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</si>
  <si>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</si>
  <si>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</si>
  <si>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</si>
  <si>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</si>
  <si>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</si>
  <si>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</si>
  <si>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</si>
  <si>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</si>
  <si>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</si>
  <si>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</si>
  <si>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</si>
  <si>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</si>
  <si>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</si>
  <si>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</si>
  <si>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</si>
  <si>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</si>
  <si>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</si>
  <si>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</si>
  <si>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</si>
  <si>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</si>
  <si>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</si>
  <si>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</si>
  <si>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</si>
  <si>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</si>
  <si>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</si>
  <si>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</si>
  <si>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</si>
  <si>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</si>
  <si>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</si>
  <si>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</si>
  <si>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</si>
  <si>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</si>
  <si>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</si>
  <si>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</si>
  <si>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</si>
  <si>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</si>
  <si>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</si>
  <si>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</si>
  <si>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</si>
  <si>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</si>
  <si>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</si>
  <si>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</si>
  <si>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</si>
  <si>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</si>
  <si>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</si>
  <si>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</si>
  <si>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</si>
  <si>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</si>
  <si>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</si>
  <si>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</si>
  <si>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</si>
  <si>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</si>
  <si>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</si>
  <si>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</si>
  <si>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</si>
  <si>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</si>
  <si>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</si>
  <si>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</si>
  <si>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</si>
  <si>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</si>
  <si>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</si>
  <si>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</si>
  <si>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</si>
  <si>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</si>
  <si>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</si>
  <si>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</si>
  <si>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</si>
  <si>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</si>
  <si>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</si>
  <si>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</si>
  <si>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</si>
  <si>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</si>
  <si>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</si>
  <si>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</si>
  <si>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</si>
  <si>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</si>
  <si>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</si>
  <si>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</si>
  <si>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</si>
  <si>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</si>
  <si>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</si>
  <si>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</si>
  <si>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</si>
  <si>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</si>
  <si>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</si>
  <si>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</si>
  <si>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</si>
  <si>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</si>
  <si>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</si>
  <si>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</si>
  <si>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</si>
  <si>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</si>
  <si>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</si>
  <si>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</si>
  <si>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</si>
  <si>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</si>
  <si>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</si>
  <si>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</si>
  <si>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</si>
  <si>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</si>
  <si>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</si>
  <si>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</si>
  <si>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</si>
  <si>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</si>
  <si>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</si>
  <si>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</si>
  <si>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</si>
  <si>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</si>
  <si>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</si>
  <si>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</si>
  <si>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</si>
  <si>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</si>
  <si>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</si>
  <si>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</si>
  <si>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</si>
  <si>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</si>
  <si>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</si>
  <si>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</si>
  <si>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</si>
  <si>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</si>
  <si>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</si>
  <si>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</si>
  <si>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</si>
  <si>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</si>
  <si>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</si>
  <si>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</si>
  <si>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</si>
  <si>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</si>
  <si>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</si>
  <si>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</si>
  <si>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</si>
  <si>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</si>
  <si>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</si>
  <si>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</si>
  <si>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</si>
  <si>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</si>
  <si>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</si>
  <si>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</si>
  <si>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</si>
  <si>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</si>
  <si>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</si>
  <si>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</si>
  <si>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</si>
  <si>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</si>
  <si>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</si>
  <si>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</si>
  <si>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</si>
  <si>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</si>
  <si>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</si>
  <si>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</si>
  <si>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</si>
  <si>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</si>
  <si>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</si>
  <si>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</si>
  <si>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</si>
  <si>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</si>
  <si>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</si>
  <si>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</si>
  <si>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</si>
  <si>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</si>
  <si>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</si>
  <si>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</si>
  <si>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</si>
  <si>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</si>
  <si>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</si>
  <si>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</si>
  <si>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</si>
  <si>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</si>
  <si>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</si>
  <si>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</si>
  <si>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</si>
  <si>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</si>
  <si>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</si>
  <si>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</si>
  <si>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</si>
  <si>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</si>
  <si>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</si>
  <si>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</si>
  <si>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</si>
  <si>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</si>
  <si>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</si>
  <si>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</si>
  <si>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</si>
  <si>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</si>
  <si>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</si>
  <si>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</si>
  <si>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</si>
  <si>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</si>
  <si>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</si>
  <si>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</si>
  <si>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</si>
  <si>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</si>
  <si>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</si>
  <si>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</si>
  <si>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</si>
  <si>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</si>
  <si>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</si>
  <si>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</si>
  <si>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</si>
  <si>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</si>
  <si>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</si>
  <si>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</si>
  <si>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</si>
  <si>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</si>
  <si>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</si>
  <si>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</si>
  <si>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</si>
  <si>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</si>
  <si>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</si>
  <si>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</si>
  <si>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</si>
  <si>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</si>
  <si>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</si>
  <si>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</si>
  <si>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</si>
  <si>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</si>
  <si>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</si>
  <si>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</si>
  <si>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</si>
  <si>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</si>
  <si>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</si>
  <si>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</si>
  <si>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</si>
  <si>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</si>
  <si>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</si>
  <si>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</si>
  <si>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</si>
  <si>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</si>
  <si>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</si>
  <si>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</si>
  <si>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</si>
  <si>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</si>
  <si>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</si>
  <si>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</si>
  <si>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</si>
  <si>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</si>
  <si>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</si>
  <si>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</si>
  <si>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</si>
  <si>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</si>
  <si>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</si>
  <si>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</si>
  <si>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</si>
  <si>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</si>
  <si>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</si>
  <si>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</si>
  <si>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</si>
  <si>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</si>
  <si>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</si>
  <si>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</si>
  <si>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</si>
  <si>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</si>
  <si>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</si>
  <si>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</si>
  <si>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</si>
  <si>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</si>
  <si>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</si>
  <si>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</si>
  <si>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</si>
  <si>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</si>
  <si>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</si>
  <si>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</si>
  <si>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</si>
  <si>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</si>
  <si>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</si>
  <si>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</si>
  <si>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</si>
  <si>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</si>
  <si>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</si>
  <si>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</si>
  <si>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</si>
  <si>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</si>
  <si>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</si>
  <si>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</si>
  <si>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</si>
  <si>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</si>
  <si>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</si>
  <si>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</si>
  <si>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</si>
  <si>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</si>
  <si>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</si>
  <si>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</si>
  <si>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</si>
  <si>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</si>
  <si>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</si>
  <si>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</si>
  <si>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</si>
  <si>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</si>
  <si>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</si>
  <si>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</si>
  <si>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</si>
  <si>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</si>
  <si>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</si>
  <si>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</si>
  <si>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</si>
  <si>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</si>
  <si>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</si>
  <si>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</si>
  <si>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</si>
  <si>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</si>
  <si>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</si>
  <si>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</si>
  <si>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</si>
  <si>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</si>
  <si>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</si>
  <si>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</si>
  <si>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</si>
  <si>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</si>
  <si>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</si>
  <si>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</si>
  <si>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</si>
  <si>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</si>
  <si>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</si>
  <si>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</si>
  <si>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</si>
  <si>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</si>
  <si>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</si>
  <si>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</si>
  <si>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</si>
  <si>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</si>
  <si>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</si>
  <si>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</si>
  <si>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</si>
  <si>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</si>
  <si>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</si>
  <si>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</si>
  <si>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</si>
  <si>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</si>
  <si>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</si>
  <si>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</si>
  <si>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</si>
  <si>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</si>
  <si>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</si>
  <si>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</si>
  <si>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</si>
  <si>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</si>
  <si>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</si>
  <si>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</si>
  <si>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</si>
  <si>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</si>
  <si>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</si>
  <si>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</si>
  <si>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</si>
  <si>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</si>
  <si>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</si>
  <si>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</si>
  <si>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</si>
  <si>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</si>
  <si>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</si>
  <si>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</si>
  <si>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</si>
  <si>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</si>
  <si>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</si>
  <si>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</si>
  <si>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</si>
  <si>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</si>
  <si>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</si>
  <si>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</si>
  <si>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</si>
  <si>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</si>
  <si>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</si>
  <si>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</si>
  <si>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</si>
  <si>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</si>
  <si>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</si>
  <si>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</si>
  <si>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</si>
  <si>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</si>
  <si>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</si>
  <si>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</si>
  <si>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</si>
  <si>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</si>
  <si>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</si>
  <si>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</si>
  <si>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</si>
  <si>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</si>
  <si>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</si>
  <si>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</si>
  <si>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</si>
  <si>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</si>
  <si>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</si>
  <si>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</si>
  <si>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</si>
  <si>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</si>
  <si>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</si>
  <si>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</si>
  <si>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</si>
  <si>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</si>
  <si>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</si>
  <si>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</si>
  <si>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</si>
  <si>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</si>
  <si>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</si>
  <si>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</si>
  <si>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</si>
  <si>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</si>
  <si>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</si>
  <si>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</si>
  <si>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</si>
  <si>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</si>
  <si>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</si>
  <si>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</si>
  <si>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</si>
  <si>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</si>
  <si>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</si>
  <si>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</si>
  <si>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</si>
  <si>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</si>
  <si>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</si>
  <si>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</si>
  <si>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</si>
  <si>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</si>
  <si>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</si>
  <si>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</si>
  <si>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</si>
  <si>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</si>
  <si>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</si>
  <si>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</si>
  <si>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</si>
  <si>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</si>
  <si>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</si>
  <si>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</si>
  <si>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</si>
  <si>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</si>
  <si>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</si>
  <si>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</si>
  <si>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</si>
  <si>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</si>
  <si>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</si>
  <si>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</si>
  <si>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</si>
  <si>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</si>
  <si>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</si>
  <si>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</si>
  <si>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</si>
  <si>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</si>
  <si>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</si>
  <si>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</si>
  <si>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</si>
  <si>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</si>
  <si>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</si>
  <si>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</si>
  <si>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</si>
  <si>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</si>
  <si>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</si>
  <si>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</si>
  <si>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</si>
  <si>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</si>
  <si>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</si>
  <si>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</si>
  <si>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</si>
  <si>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</si>
  <si>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</si>
  <si>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</si>
  <si>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</si>
  <si>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</si>
  <si>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</si>
  <si>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</si>
  <si>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</si>
  <si>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</si>
  <si>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</si>
  <si>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</si>
  <si>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</si>
  <si>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</si>
  <si>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</si>
  <si>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</si>
  <si>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</si>
  <si>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</si>
  <si>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</si>
  <si>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</si>
  <si>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</si>
  <si>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</si>
  <si>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</si>
  <si>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</si>
  <si>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</si>
  <si>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</si>
  <si>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</si>
  <si>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</si>
  <si>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</si>
  <si>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</si>
  <si>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</si>
  <si>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</si>
  <si>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</si>
  <si>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</si>
  <si>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</si>
  <si>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</si>
  <si>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</si>
  <si>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</si>
  <si>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</si>
  <si>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</si>
  <si>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</si>
  <si>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</si>
  <si>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</si>
  <si>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</si>
  <si>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</si>
  <si>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</si>
  <si>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</si>
  <si>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</si>
  <si>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</si>
  <si>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</si>
  <si>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</si>
  <si>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</si>
  <si>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</si>
  <si>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</si>
  <si>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</si>
  <si>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</si>
  <si>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</si>
  <si>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</si>
  <si>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</si>
  <si>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</si>
  <si>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</si>
  <si>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</si>
  <si>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</si>
  <si>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</si>
  <si>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</si>
  <si>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</si>
  <si>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</si>
  <si>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</si>
  <si>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</si>
  <si>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</si>
  <si>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</si>
  <si>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</si>
  <si>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</si>
  <si>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</si>
  <si>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</si>
  <si>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</si>
  <si>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</si>
  <si>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</si>
  <si>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</si>
  <si>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</si>
  <si>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</si>
  <si>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</si>
  <si>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</si>
  <si>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</si>
  <si>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</si>
  <si>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</si>
  <si>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</si>
  <si>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</si>
  <si>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</si>
  <si>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</si>
  <si>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</si>
  <si>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</si>
  <si>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</si>
  <si>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</si>
  <si>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</si>
  <si>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</si>
  <si>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</si>
  <si>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</si>
  <si>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</si>
  <si>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</si>
  <si>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</si>
  <si>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</si>
  <si>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</si>
  <si>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</si>
  <si>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</si>
  <si>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</si>
  <si>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</si>
  <si>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</si>
  <si>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</si>
  <si>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</si>
  <si>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</si>
  <si>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</si>
  <si>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</si>
  <si>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</si>
  <si>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</si>
  <si>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</si>
  <si>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</si>
  <si>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</si>
  <si>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</si>
  <si>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</si>
  <si>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</si>
  <si>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</si>
  <si>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</si>
  <si>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</si>
  <si>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</si>
  <si>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</si>
  <si>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</si>
  <si>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</si>
  <si>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</si>
  <si>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</si>
  <si>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</si>
  <si>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</si>
  <si>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</si>
  <si>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</si>
  <si>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</si>
  <si>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</si>
  <si>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</si>
  <si>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</si>
  <si>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</si>
  <si>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</si>
  <si>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</si>
  <si>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</si>
  <si>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</si>
  <si>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</si>
  <si>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</si>
  <si>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</si>
  <si>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</si>
  <si>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</si>
  <si>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</si>
  <si>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</si>
  <si>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</si>
  <si>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</si>
  <si>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</si>
  <si>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</si>
  <si>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</si>
  <si>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</si>
  <si>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</si>
  <si>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</si>
  <si>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</si>
  <si>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</si>
  <si>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</si>
  <si>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</si>
  <si>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</si>
  <si>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</si>
  <si>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</si>
  <si>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</si>
  <si>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</si>
  <si>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</si>
  <si>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</si>
  <si>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</si>
  <si>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</si>
  <si>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</si>
  <si>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</si>
  <si>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</si>
  <si>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</si>
  <si>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</si>
  <si>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</si>
  <si>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</si>
  <si>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</si>
  <si>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</si>
  <si>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</si>
  <si>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</si>
  <si>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</si>
  <si>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</si>
  <si>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</si>
  <si>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</si>
  <si>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</si>
  <si>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</si>
  <si>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</si>
  <si>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</si>
  <si>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</si>
  <si>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</si>
  <si>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</si>
  <si>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</si>
  <si>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</si>
  <si>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</si>
  <si>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</si>
  <si>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</si>
  <si>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</si>
  <si>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</si>
  <si>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</si>
  <si>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</si>
  <si>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</si>
  <si>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</si>
  <si>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</si>
  <si>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</si>
  <si>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</si>
  <si>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</si>
  <si>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</si>
  <si>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</si>
  <si>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</si>
  <si>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</si>
  <si>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</si>
  <si>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</si>
  <si>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</si>
  <si>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</si>
  <si>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</si>
  <si>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</si>
  <si>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</si>
  <si>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</si>
  <si>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</si>
  <si>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</si>
  <si>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</si>
  <si>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</si>
  <si>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</si>
  <si>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</si>
  <si>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</si>
  <si>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</si>
  <si>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</si>
  <si>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</si>
  <si>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</si>
  <si>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</si>
  <si>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</si>
  <si>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</si>
  <si>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</si>
  <si>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</si>
  <si>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</si>
  <si>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</si>
  <si>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</si>
  <si>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</si>
  <si>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</si>
  <si>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</si>
  <si>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</si>
  <si>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</si>
  <si>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</si>
  <si>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</si>
  <si>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</si>
  <si>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</si>
  <si>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</si>
  <si>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</si>
  <si>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</si>
  <si>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</si>
  <si>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</si>
  <si>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</si>
  <si>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</si>
  <si>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</si>
  <si>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</si>
  <si>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</si>
  <si>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</si>
  <si>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</si>
  <si>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</si>
  <si>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</si>
  <si>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</si>
  <si>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</si>
  <si>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</si>
  <si>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</si>
  <si>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</si>
  <si>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</si>
  <si>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</si>
  <si>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</si>
  <si>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</si>
  <si>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</si>
  <si>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</si>
  <si>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</si>
  <si>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</si>
  <si>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</si>
  <si>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</si>
  <si>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</si>
  <si>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</si>
  <si>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</si>
  <si>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</si>
  <si>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</si>
  <si>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</si>
  <si>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</si>
  <si>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</si>
  <si>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</si>
  <si>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</si>
  <si>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</si>
  <si>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</si>
  <si>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</si>
  <si>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</si>
  <si>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</si>
  <si>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</si>
  <si>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</si>
  <si>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</si>
  <si>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</si>
  <si>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</si>
  <si>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</si>
  <si>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</si>
  <si>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</si>
  <si>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</si>
  <si>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</si>
  <si>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</si>
  <si>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</si>
  <si>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</si>
  <si>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</si>
  <si>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</si>
  <si>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</si>
  <si>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</si>
  <si>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</si>
  <si>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</si>
  <si>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</si>
  <si>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</si>
  <si>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</si>
  <si>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</si>
  <si>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</si>
  <si>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</si>
  <si>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</si>
  <si>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</si>
  <si>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</si>
  <si>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</si>
  <si>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</si>
  <si>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</si>
  <si>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</si>
  <si>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</si>
  <si>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</si>
  <si>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</si>
  <si>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</si>
  <si>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</si>
  <si>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</si>
  <si>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</si>
  <si>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</si>
  <si>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</si>
  <si>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</si>
  <si>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</si>
  <si>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</si>
  <si>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</si>
  <si>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</si>
  <si>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</si>
  <si>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</si>
  <si>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</si>
  <si>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</si>
  <si>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</si>
  <si>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</si>
  <si>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</si>
  <si>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</si>
  <si>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</si>
  <si>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</si>
  <si>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</si>
  <si>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</si>
  <si>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</si>
  <si>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</si>
  <si>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</si>
  <si>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</si>
  <si>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</si>
  <si>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</si>
  <si>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</si>
  <si>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</si>
  <si>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</si>
  <si>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</si>
  <si>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</si>
  <si>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</si>
  <si>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</si>
  <si>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</si>
  <si>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</si>
  <si>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</si>
  <si>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</si>
  <si>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</si>
  <si>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</si>
  <si>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</si>
  <si>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</si>
  <si>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</si>
  <si>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</si>
  <si>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</si>
  <si>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</si>
  <si>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</si>
  <si>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</si>
  <si>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</si>
  <si>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</si>
  <si>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</si>
  <si>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</si>
  <si>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</si>
  <si>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</si>
  <si>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</si>
  <si>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</si>
  <si>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</si>
  <si>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</si>
  <si>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</si>
  <si>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</si>
  <si>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</si>
  <si>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</si>
  <si>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</si>
  <si>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</si>
  <si>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</si>
  <si>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</si>
  <si>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</si>
  <si>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</si>
  <si>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</si>
  <si>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</si>
  <si>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</si>
  <si>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</si>
  <si>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</si>
  <si>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</si>
  <si>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</si>
  <si>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</si>
  <si>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</si>
  <si>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</si>
  <si>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</si>
  <si>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</si>
  <si>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</si>
  <si>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</si>
  <si>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</si>
  <si>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</si>
  <si>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</si>
  <si>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</si>
  <si>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</si>
  <si>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</si>
  <si>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</si>
  <si>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</si>
  <si>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</si>
  <si>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</si>
  <si>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</si>
  <si>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</si>
  <si>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</si>
  <si>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</si>
  <si>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</si>
  <si>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</si>
  <si>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</si>
  <si>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</si>
  <si>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</si>
  <si>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</si>
  <si>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</si>
  <si>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</si>
  <si>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</si>
  <si>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</si>
  <si>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</si>
  <si>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</si>
  <si>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</si>
  <si>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</si>
  <si>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</si>
  <si>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</si>
  <si>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</si>
  <si>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</si>
  <si>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</si>
  <si>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</si>
  <si>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</si>
  <si>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</si>
  <si>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</si>
  <si>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</si>
  <si>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</si>
  <si>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</si>
  <si>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</si>
  <si>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</si>
  <si>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</si>
  <si>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</si>
  <si>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</si>
  <si>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</si>
  <si>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</si>
  <si>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</si>
  <si>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</si>
  <si>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</si>
  <si>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</si>
  <si>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</si>
  <si>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</si>
  <si>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</si>
  <si>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</si>
  <si>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</si>
  <si>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</si>
  <si>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</si>
  <si>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</si>
  <si>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</si>
  <si>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</si>
  <si>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</si>
  <si>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</si>
  <si>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</si>
  <si>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</si>
  <si>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</si>
  <si>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</si>
  <si>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</si>
  <si>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</si>
  <si>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</si>
  <si>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</si>
  <si>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</si>
  <si>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</si>
  <si>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</si>
  <si>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</si>
  <si>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</si>
  <si>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</si>
  <si>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</si>
  <si>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</si>
  <si>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</si>
  <si>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</si>
  <si>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</si>
  <si>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</si>
  <si>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</si>
  <si>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</si>
  <si>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</si>
  <si>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</si>
  <si>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</si>
  <si>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</si>
  <si>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</si>
  <si>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</si>
  <si>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</si>
  <si>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</si>
  <si>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</si>
  <si>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</si>
  <si>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</si>
  <si>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</si>
  <si>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</si>
  <si>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</si>
  <si>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</si>
  <si>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</si>
  <si>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</si>
  <si>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</si>
  <si>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</si>
  <si>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</si>
  <si>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</si>
  <si>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</si>
  <si>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</si>
  <si>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</si>
  <si>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</si>
  <si>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</si>
  <si>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</si>
  <si>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</si>
  <si>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</si>
  <si>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</si>
  <si>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</si>
  <si>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</si>
  <si>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</si>
  <si>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</si>
  <si>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</si>
  <si>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</si>
  <si>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</si>
  <si>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</si>
  <si>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</si>
  <si>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</si>
  <si>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</si>
  <si>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</si>
  <si>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</si>
  <si>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</si>
  <si>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</si>
  <si>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</si>
  <si>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</si>
  <si>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</si>
  <si>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</si>
  <si>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</si>
  <si>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</si>
  <si>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</si>
  <si>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</si>
  <si>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</si>
  <si>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</si>
  <si>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</si>
  <si>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</si>
  <si>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</si>
  <si>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</si>
  <si>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</si>
  <si>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</si>
  <si>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</si>
  <si>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</si>
  <si>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</si>
  <si>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</si>
  <si>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</si>
  <si>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</si>
  <si>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</si>
  <si>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</si>
  <si>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</si>
  <si>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</si>
  <si>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</si>
  <si>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</si>
  <si>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</si>
  <si>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</si>
  <si>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</si>
  <si>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</si>
  <si>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</si>
  <si>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</si>
  <si>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</si>
  <si>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</si>
  <si>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</si>
  <si>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</si>
  <si>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</si>
  <si>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</si>
  <si>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</si>
  <si>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</si>
  <si>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</si>
  <si>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</si>
  <si>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</si>
  <si>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</si>
  <si>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</si>
  <si>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</si>
  <si>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</si>
  <si>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</si>
  <si>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</si>
  <si>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</si>
  <si>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</si>
  <si>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</si>
  <si>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</si>
  <si>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</si>
  <si>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</si>
  <si>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</si>
  <si>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</si>
  <si>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</si>
  <si>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</si>
  <si>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</si>
  <si>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</si>
  <si>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</si>
  <si>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</si>
  <si>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</si>
  <si>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</si>
  <si>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</si>
  <si>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</si>
  <si>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</si>
  <si>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</si>
  <si>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</si>
  <si>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</si>
  <si>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</si>
  <si>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</si>
  <si>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</si>
  <si>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</si>
  <si>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</si>
  <si>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</si>
  <si>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</si>
  <si>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</si>
  <si>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</si>
  <si>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</si>
  <si>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</si>
  <si>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</si>
  <si>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</si>
  <si>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</si>
  <si>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</si>
  <si>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</si>
  <si>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</si>
  <si>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</si>
  <si>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</si>
  <si>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</si>
  <si>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</si>
  <si>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</si>
  <si>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</si>
  <si>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</si>
  <si>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</si>
  <si>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</si>
  <si>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</si>
  <si>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</si>
  <si>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</si>
  <si>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</si>
  <si>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</si>
  <si>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</si>
  <si>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</si>
  <si>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</si>
  <si>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</si>
  <si>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</si>
  <si>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</si>
  <si>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</si>
  <si>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</si>
  <si>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</si>
  <si>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</si>
  <si>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</si>
  <si>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</si>
  <si>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</si>
  <si>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</si>
  <si>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</si>
  <si>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</si>
  <si>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</si>
  <si>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</si>
  <si>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</si>
  <si>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</si>
  <si>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</si>
  <si>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</si>
  <si>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</si>
  <si>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</si>
  <si>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</si>
  <si>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</si>
  <si>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</si>
  <si>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</si>
  <si>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</si>
  <si>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</si>
  <si>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</si>
  <si>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</si>
  <si>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</si>
  <si>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</si>
  <si>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</si>
  <si>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</si>
  <si>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</si>
  <si>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</si>
  <si>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</si>
  <si>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</si>
  <si>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</si>
  <si>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</si>
  <si>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</si>
  <si>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</si>
  <si>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</si>
  <si>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</si>
  <si>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</si>
  <si>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</si>
  <si>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</si>
  <si>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</si>
  <si>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</si>
  <si>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</si>
  <si>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</si>
  <si>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</si>
  <si>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</si>
  <si>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</si>
  <si>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</si>
  <si>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</si>
  <si>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</si>
  <si>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</si>
  <si>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</si>
  <si>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</si>
  <si>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</si>
  <si>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</si>
  <si>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</si>
  <si>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</si>
  <si>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</si>
  <si>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</si>
  <si>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</si>
  <si>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</si>
  <si>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</si>
  <si>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</si>
  <si>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</si>
  <si>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</si>
  <si>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</si>
  <si>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</si>
  <si>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</si>
  <si>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</si>
  <si>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</si>
  <si>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</si>
  <si>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</si>
  <si>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</si>
  <si>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</si>
  <si>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</si>
  <si>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</si>
  <si>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</si>
  <si>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</si>
  <si>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</si>
  <si>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</si>
  <si>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</si>
  <si>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</si>
  <si>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</si>
  <si>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</si>
  <si>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</si>
  <si>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</si>
  <si>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</si>
  <si>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</si>
  <si>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</si>
  <si>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</si>
  <si>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</si>
  <si>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</si>
  <si>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</si>
  <si>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</si>
  <si>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</si>
  <si>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</si>
  <si>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</si>
  <si>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</si>
  <si>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</si>
  <si>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</si>
  <si>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</si>
  <si>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</si>
  <si>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</si>
  <si>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</si>
  <si>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</si>
  <si>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</si>
  <si>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</si>
  <si>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</si>
  <si>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</si>
  <si>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</si>
  <si>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</si>
  <si>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</si>
  <si>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</si>
  <si>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</si>
  <si>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</si>
  <si>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</si>
  <si>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</si>
  <si>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</si>
  <si>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</si>
  <si>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</si>
  <si>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</si>
  <si>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</si>
  <si>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</si>
  <si>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</si>
  <si>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</si>
  <si>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</si>
  <si>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</si>
  <si>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</si>
  <si>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</si>
  <si>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</si>
  <si>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</si>
  <si>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</si>
  <si>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</si>
  <si>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</si>
  <si>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</si>
  <si>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</si>
  <si>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</si>
  <si>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</si>
  <si>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</si>
  <si>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</si>
  <si>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</si>
  <si>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</si>
  <si>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</si>
  <si>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</si>
  <si>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</si>
  <si>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</si>
  <si>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</si>
  <si>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</si>
  <si>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</si>
  <si>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</si>
  <si>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</si>
  <si>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</si>
  <si>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</si>
  <si>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</si>
  <si>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</si>
  <si>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</si>
  <si>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</si>
  <si>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</si>
  <si>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</si>
  <si>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</si>
  <si>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</si>
  <si>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</si>
  <si>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</si>
  <si>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</si>
  <si>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</si>
  <si>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</si>
  <si>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</si>
  <si>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</si>
  <si>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</si>
  <si>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</si>
  <si>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</si>
  <si>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</si>
  <si>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</si>
  <si>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</si>
  <si>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</si>
  <si>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</si>
  <si>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</si>
  <si>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</si>
  <si>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</si>
  <si>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</si>
  <si>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</si>
  <si>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</si>
  <si>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</si>
  <si>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</si>
  <si>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</si>
  <si>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</si>
  <si>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</si>
  <si>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</si>
  <si>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</si>
  <si>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</si>
  <si>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</si>
  <si>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</si>
  <si>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</si>
  <si>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</si>
  <si>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</si>
  <si>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</si>
  <si>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</si>
  <si>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</si>
  <si>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</si>
  <si>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</si>
  <si>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</si>
  <si>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</si>
  <si>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</si>
  <si>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</si>
  <si>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</si>
  <si>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</si>
  <si>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</si>
  <si>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</si>
  <si>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</si>
  <si>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</si>
  <si>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</si>
  <si>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</si>
  <si>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</si>
  <si>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</si>
  <si>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</si>
  <si>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</si>
  <si>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</si>
  <si>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</si>
  <si>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</si>
  <si>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</si>
  <si>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</si>
  <si>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</si>
  <si>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</si>
  <si>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</si>
  <si>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</si>
  <si>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</si>
  <si>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</si>
  <si>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</si>
  <si>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</si>
  <si>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</si>
  <si>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</si>
  <si>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</si>
  <si>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</si>
  <si>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</si>
  <si>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</si>
  <si>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</si>
  <si>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</si>
  <si>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</si>
  <si>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</si>
  <si>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</si>
  <si>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</si>
  <si>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</si>
  <si>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</si>
  <si>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</si>
  <si>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</si>
  <si>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</si>
  <si>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</si>
  <si>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</si>
  <si>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</si>
  <si>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</si>
  <si>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</si>
  <si>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</si>
  <si>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</si>
  <si>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</si>
  <si>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</si>
  <si>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</si>
  <si>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</si>
  <si>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</si>
  <si>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</si>
  <si>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</si>
  <si>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</si>
  <si>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</si>
  <si>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</si>
  <si>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</si>
  <si>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</si>
  <si>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</si>
  <si>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</si>
  <si>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</si>
  <si>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</si>
  <si>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</si>
  <si>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</si>
  <si>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</si>
  <si>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</si>
  <si>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</si>
  <si>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</si>
  <si>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</si>
  <si>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</si>
  <si>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</si>
  <si>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</si>
  <si>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</si>
  <si>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</si>
  <si>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</si>
  <si>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</si>
  <si>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</si>
  <si>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</si>
  <si>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</si>
  <si>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</si>
  <si>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</si>
  <si>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</si>
  <si>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</si>
  <si>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</si>
  <si>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</si>
  <si>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</si>
  <si>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</si>
  <si>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</si>
  <si>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</si>
  <si>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</si>
  <si>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</si>
  <si>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</si>
  <si>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</si>
  <si>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</si>
  <si>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</si>
  <si>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</si>
  <si>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</si>
  <si>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</si>
  <si>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</si>
  <si>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</si>
  <si>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</si>
  <si>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</si>
  <si>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</si>
  <si>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</si>
  <si>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</si>
  <si>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</si>
  <si>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</si>
  <si>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</si>
  <si>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</si>
  <si>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</si>
  <si>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</si>
  <si>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</si>
  <si>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</si>
  <si>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</si>
  <si>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</si>
  <si>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</si>
  <si>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</si>
  <si>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</si>
  <si>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</si>
  <si>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</si>
  <si>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</si>
  <si>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</si>
  <si>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</si>
  <si>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</si>
  <si>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</si>
  <si>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</si>
  <si>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</si>
  <si>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</si>
  <si>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</si>
  <si>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</si>
  <si>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</si>
  <si>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</si>
  <si>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</si>
  <si>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</si>
  <si>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</si>
  <si>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</si>
  <si>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</si>
  <si>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</si>
  <si>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</si>
  <si>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</si>
  <si>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</si>
  <si>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</si>
  <si>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</si>
  <si>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</si>
  <si>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</si>
  <si>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</si>
  <si>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</si>
  <si>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</si>
  <si>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</si>
  <si>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</si>
  <si>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</si>
  <si>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</si>
  <si>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</si>
  <si>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</si>
  <si>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</si>
  <si>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</si>
  <si>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</si>
  <si>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</si>
  <si>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</si>
  <si>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</si>
  <si>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</si>
  <si>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</si>
  <si>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</si>
  <si>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</si>
  <si>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</si>
  <si>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</si>
  <si>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</si>
  <si>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</si>
  <si>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</si>
  <si>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</si>
  <si>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</si>
  <si>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</si>
  <si>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</si>
  <si>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</si>
  <si>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</si>
  <si>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</si>
  <si>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</si>
  <si>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</si>
  <si>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</si>
  <si>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</si>
  <si>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</si>
  <si>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</si>
  <si>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</si>
  <si>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</si>
  <si>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</si>
  <si>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</si>
  <si>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</si>
  <si>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</si>
  <si>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</si>
  <si>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</si>
  <si>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</si>
  <si>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</si>
  <si>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</si>
  <si>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</si>
  <si>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</si>
  <si>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</si>
  <si>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</si>
  <si>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</si>
  <si>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</si>
  <si>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</si>
  <si>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</si>
  <si>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</si>
  <si>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</si>
  <si>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</si>
  <si>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</si>
  <si>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</si>
  <si>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</si>
  <si>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</si>
  <si>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</si>
  <si>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</si>
  <si>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</si>
  <si>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</si>
  <si>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</si>
  <si>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</si>
  <si>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</si>
  <si>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</si>
  <si>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</si>
  <si>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</si>
  <si>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</si>
  <si>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</si>
  <si>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</si>
  <si>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</si>
  <si>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</si>
  <si>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</si>
  <si>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</si>
  <si>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</si>
  <si>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</si>
  <si>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</si>
  <si>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</si>
  <si>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</si>
  <si>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</si>
  <si>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</si>
  <si>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</si>
  <si>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</si>
  <si>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</si>
  <si>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</si>
  <si>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</si>
  <si>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</si>
  <si>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</si>
  <si>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</si>
  <si>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</si>
  <si>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</si>
  <si>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</si>
  <si>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</si>
  <si>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</si>
  <si>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</si>
  <si>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</si>
  <si>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</si>
  <si>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</si>
  <si>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</si>
  <si>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</si>
  <si>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</si>
  <si>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</si>
  <si>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</si>
  <si>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</si>
  <si>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</si>
  <si>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</si>
  <si>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</si>
  <si>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</si>
  <si>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</si>
  <si>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</si>
  <si>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</si>
  <si>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</si>
  <si>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</si>
  <si>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</si>
  <si>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</si>
  <si>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</si>
  <si>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</si>
  <si>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</si>
  <si>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</si>
  <si>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</si>
  <si>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</si>
  <si>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</si>
  <si>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</si>
  <si>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</si>
  <si>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</si>
  <si>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</si>
  <si>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</si>
  <si>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</si>
  <si>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</si>
  <si>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</si>
  <si>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</si>
  <si>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</si>
  <si>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</si>
  <si>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</si>
  <si>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</si>
  <si>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</si>
  <si>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</si>
  <si>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</si>
  <si>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</si>
  <si>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</si>
  <si>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</si>
  <si>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</si>
  <si>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</si>
  <si>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</si>
  <si>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</si>
  <si>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</si>
  <si>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</si>
  <si>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</si>
  <si>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</si>
  <si>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</si>
  <si>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</si>
  <si>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</si>
  <si>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</si>
  <si>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</si>
  <si>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</si>
  <si>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</si>
  <si>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</si>
  <si>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</si>
  <si>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</si>
  <si>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</si>
  <si>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</si>
  <si>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</si>
  <si>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</si>
  <si>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</si>
  <si>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</si>
  <si>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</si>
  <si>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</si>
  <si>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</si>
  <si>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</si>
  <si>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</si>
  <si>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</si>
  <si>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</si>
  <si>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</si>
  <si>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</si>
  <si>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</si>
  <si>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</si>
  <si>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</si>
  <si>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</si>
  <si>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</si>
  <si>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</si>
  <si>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</si>
  <si>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</si>
  <si>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</si>
  <si>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</si>
  <si>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</si>
  <si>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</si>
  <si>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</si>
  <si>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</si>
  <si>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</si>
  <si>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</si>
  <si>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</si>
  <si>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</si>
  <si>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</si>
  <si>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</si>
  <si>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</si>
  <si>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</si>
  <si>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</si>
  <si>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</si>
  <si>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</si>
  <si>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</si>
  <si>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</si>
  <si>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</si>
  <si>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</si>
  <si>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</si>
  <si>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</si>
  <si>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</si>
  <si>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</si>
  <si>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</si>
  <si>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</si>
  <si>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</si>
  <si>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</si>
  <si>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</si>
  <si>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</si>
  <si>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</si>
  <si>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</si>
  <si>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</si>
  <si>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</si>
  <si>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</si>
  <si>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</si>
  <si>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</si>
  <si>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</si>
  <si>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</si>
  <si>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</si>
  <si>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</si>
  <si>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</si>
  <si>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</si>
  <si>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</si>
  <si>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</si>
  <si>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</si>
  <si>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</si>
  <si>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</si>
  <si>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</si>
  <si>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</si>
  <si>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</si>
  <si>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</si>
  <si>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</si>
  <si>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</si>
  <si>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</si>
  <si>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</si>
  <si>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</si>
  <si>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</si>
  <si>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</si>
  <si>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</si>
  <si>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</si>
  <si>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</si>
  <si>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</si>
  <si>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</si>
  <si>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</si>
  <si>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</si>
  <si>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</si>
  <si>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</si>
  <si>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</si>
  <si>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</si>
  <si>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</si>
  <si>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</si>
  <si>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</si>
  <si>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</si>
  <si>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</si>
  <si>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</si>
  <si>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</si>
  <si>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</si>
  <si>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</si>
  <si>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</si>
  <si>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</si>
  <si>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</si>
  <si>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</si>
  <si>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</si>
  <si>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</si>
  <si>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</si>
  <si>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</si>
  <si>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</si>
  <si>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</si>
  <si>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</si>
  <si>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</si>
  <si>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</si>
  <si>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</si>
  <si>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</si>
  <si>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</si>
  <si>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</si>
  <si>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</si>
  <si>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</si>
  <si>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</si>
  <si>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</si>
  <si>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</si>
  <si>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</si>
  <si>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</si>
  <si>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</si>
  <si>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</si>
  <si>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</si>
  <si>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</si>
  <si>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</si>
  <si>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</si>
  <si>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</si>
  <si>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</si>
  <si>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</si>
  <si>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</si>
  <si>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</si>
  <si>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</si>
  <si>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</si>
  <si>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</si>
  <si>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</si>
  <si>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</si>
  <si>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</si>
  <si>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</si>
  <si>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</si>
  <si>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</si>
  <si>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</si>
  <si>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</si>
  <si>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</si>
  <si>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</si>
  <si>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</si>
  <si>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</si>
  <si>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</si>
  <si>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</si>
  <si>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</si>
  <si>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</si>
  <si>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</si>
  <si>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</si>
  <si>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</si>
  <si>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</si>
  <si>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</si>
  <si>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</si>
  <si>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</si>
  <si>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</si>
  <si>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</si>
  <si>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</si>
  <si>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</si>
  <si>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</si>
  <si>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</si>
  <si>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</si>
  <si>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</si>
  <si>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</si>
  <si>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</si>
  <si>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</si>
  <si>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</si>
  <si>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</si>
  <si>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</si>
  <si>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</si>
  <si>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</si>
  <si>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</si>
  <si>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</si>
  <si>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</si>
  <si>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</si>
  <si>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</si>
  <si>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</si>
  <si>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</si>
  <si>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</si>
  <si>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</si>
  <si>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</si>
  <si>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</si>
  <si>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</si>
  <si>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</si>
  <si>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</si>
  <si>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</si>
  <si>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</si>
  <si>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</si>
  <si>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</si>
  <si>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</si>
  <si>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</si>
  <si>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</si>
  <si>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</si>
  <si>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</si>
  <si>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</si>
  <si>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</si>
  <si>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</si>
  <si>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</si>
  <si>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</si>
  <si>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</si>
  <si>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</si>
  <si>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</si>
  <si>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</si>
  <si>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</si>
  <si>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</si>
  <si>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</si>
  <si>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</si>
  <si>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</si>
  <si>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</si>
  <si>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</si>
  <si>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</si>
  <si>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</si>
  <si>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</si>
  <si>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</si>
  <si>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</si>
  <si>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</si>
  <si>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</si>
  <si>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</si>
  <si>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</si>
  <si>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</si>
  <si>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</si>
  <si>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</si>
  <si>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</si>
  <si>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</si>
  <si>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</si>
  <si>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</si>
  <si>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</si>
  <si>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</si>
  <si>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</si>
  <si>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</si>
  <si>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</si>
  <si>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</si>
  <si>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</si>
  <si>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</si>
  <si>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</si>
  <si>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</si>
  <si>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</si>
  <si>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</si>
  <si>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</si>
  <si>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</si>
  <si>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</si>
  <si>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</si>
  <si>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</si>
  <si>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</si>
  <si>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</si>
  <si>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</si>
  <si>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</si>
  <si>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</si>
  <si>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</si>
  <si>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</si>
  <si>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</si>
  <si>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</si>
  <si>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</si>
  <si>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</si>
  <si>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</si>
  <si>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</si>
  <si>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</si>
  <si>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</si>
  <si>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</si>
  <si>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</si>
  <si>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</si>
  <si>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</si>
  <si>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</si>
  <si>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</si>
  <si>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</si>
  <si>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</si>
  <si>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</si>
  <si>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</si>
  <si>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</si>
  <si>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</si>
  <si>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</si>
  <si>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</si>
  <si>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</si>
  <si>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</si>
  <si>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</si>
  <si>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</si>
  <si>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</si>
  <si>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</si>
  <si>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</si>
  <si>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</si>
  <si>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</si>
  <si>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</si>
  <si>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</si>
  <si>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</si>
  <si>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</si>
  <si>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</si>
  <si>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</si>
  <si>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</si>
  <si>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</si>
  <si>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</si>
  <si>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</si>
  <si>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</si>
  <si>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</si>
  <si>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</si>
  <si>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</si>
  <si>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</si>
  <si>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</si>
  <si>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</si>
  <si>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</si>
  <si>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</si>
  <si>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</si>
  <si>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</si>
  <si>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</si>
  <si>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</si>
  <si>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</si>
  <si>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</si>
  <si>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</si>
  <si>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</si>
  <si>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</si>
  <si>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</si>
  <si>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</si>
  <si>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</si>
  <si>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</si>
  <si>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</si>
  <si>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</si>
  <si>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</si>
  <si>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</si>
  <si>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</si>
  <si>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</si>
  <si>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</si>
  <si>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</si>
  <si>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</si>
  <si>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</si>
  <si>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</si>
  <si>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</si>
  <si>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</si>
  <si>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</si>
  <si>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</si>
  <si>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</si>
  <si>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</si>
  <si>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</si>
  <si>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</si>
  <si>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</si>
  <si>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</si>
  <si>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</si>
  <si>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</si>
  <si>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</si>
  <si>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</si>
  <si>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</si>
  <si>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</si>
  <si>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</si>
  <si>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</si>
  <si>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</si>
  <si>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</si>
  <si>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</si>
  <si>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</si>
  <si>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</si>
  <si>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</si>
  <si>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</si>
  <si>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</si>
  <si>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</si>
  <si>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</si>
  <si>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</si>
  <si>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</si>
  <si>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</si>
  <si>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</si>
  <si>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</si>
  <si>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</si>
  <si>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</si>
  <si>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</si>
  <si>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</si>
  <si>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</si>
  <si>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</si>
  <si>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</si>
  <si>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</si>
  <si>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</si>
  <si>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</si>
  <si>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</si>
  <si>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</si>
  <si>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</si>
  <si>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</si>
  <si>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</si>
  <si>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</si>
  <si>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</si>
  <si>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</si>
  <si>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</si>
  <si>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</si>
  <si>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</si>
  <si>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</si>
  <si>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</si>
  <si>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</si>
  <si>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</si>
  <si>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</si>
  <si>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</si>
  <si>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</si>
  <si>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</si>
  <si>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</si>
  <si>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</si>
  <si>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</si>
  <si>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</si>
  <si>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</si>
  <si>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</si>
  <si>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</si>
  <si>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</si>
  <si>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</si>
  <si>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</si>
  <si>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</si>
  <si>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</si>
  <si>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</si>
  <si>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</si>
  <si>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</si>
  <si>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</si>
  <si>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</si>
  <si>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</si>
  <si>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</si>
  <si>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</si>
  <si>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</si>
  <si>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</si>
  <si>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</si>
  <si>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</si>
  <si>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</si>
  <si>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</si>
  <si>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</si>
  <si>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</si>
  <si>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</si>
  <si>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</si>
  <si>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</si>
  <si>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</si>
  <si>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</si>
  <si>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</si>
  <si>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</si>
  <si>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</si>
  <si>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</si>
  <si>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</si>
  <si>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</si>
  <si>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</si>
  <si>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</si>
  <si>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</si>
  <si>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</si>
  <si>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</si>
  <si>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</si>
  <si>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</si>
  <si>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</si>
  <si>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</si>
  <si>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</si>
  <si>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</si>
  <si>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</si>
  <si>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</si>
  <si>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</si>
  <si>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</si>
  <si>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</si>
  <si>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</si>
  <si>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</si>
  <si>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</si>
  <si>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</si>
  <si>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</si>
  <si>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</si>
  <si>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</si>
  <si>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</si>
  <si>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</si>
  <si>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</si>
  <si>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</si>
  <si>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</si>
  <si>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</si>
  <si>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</si>
  <si>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</si>
  <si>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</si>
  <si>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</si>
  <si>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</si>
  <si>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</si>
  <si>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</si>
  <si>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</si>
  <si>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</si>
  <si>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</si>
  <si>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</si>
  <si>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</si>
  <si>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</si>
  <si>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</si>
  <si>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</si>
  <si>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</si>
  <si>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</si>
  <si>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</si>
  <si>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</si>
  <si>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</si>
  <si>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</si>
  <si>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</si>
  <si>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</si>
  <si>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</si>
  <si>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</si>
  <si>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</si>
  <si>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</si>
  <si>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</si>
  <si>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</si>
  <si>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</si>
  <si>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</si>
  <si>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</si>
  <si>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</si>
  <si>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</si>
  <si>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</si>
  <si>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</si>
  <si>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</si>
  <si>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</si>
  <si>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</si>
  <si>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</si>
  <si>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</si>
  <si>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</si>
  <si>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</si>
  <si>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</si>
  <si>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</si>
  <si>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</si>
  <si>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</si>
  <si>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</si>
  <si>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</si>
  <si>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</si>
  <si>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</si>
  <si>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</si>
  <si>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</si>
  <si>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</si>
  <si>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</si>
  <si>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</si>
  <si>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</si>
  <si>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</si>
  <si>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</si>
  <si>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</si>
  <si>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</si>
  <si>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</si>
  <si>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</si>
  <si>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</si>
  <si>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</si>
  <si>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</si>
  <si>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</si>
  <si>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</si>
  <si>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</si>
  <si>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</si>
  <si>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</si>
  <si>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</si>
  <si>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</si>
  <si>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</si>
  <si>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</si>
  <si>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</si>
  <si>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</si>
  <si>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</si>
  <si>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</si>
  <si>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</si>
  <si>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</si>
  <si>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</si>
  <si>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</si>
  <si>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</si>
  <si>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</si>
  <si>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</si>
  <si>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</si>
  <si>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</si>
  <si>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</si>
  <si>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</si>
  <si>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</si>
  <si>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</si>
  <si>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</si>
  <si>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</si>
  <si>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</si>
  <si>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</si>
  <si>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</si>
  <si>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</si>
  <si>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</si>
  <si>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</si>
  <si>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</si>
  <si>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</si>
  <si>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</si>
  <si>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</si>
  <si>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</si>
  <si>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</si>
  <si>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</si>
  <si>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</si>
  <si>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</si>
  <si>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</si>
  <si>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</si>
  <si>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</si>
  <si>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</si>
  <si>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</si>
  <si>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</si>
  <si>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</si>
  <si>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</si>
  <si>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</si>
  <si>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</si>
  <si>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</si>
  <si>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</si>
  <si>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</si>
  <si>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</si>
  <si>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</si>
  <si>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</si>
  <si>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</si>
  <si>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</si>
  <si>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</si>
  <si>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</si>
  <si>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</si>
  <si>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</si>
  <si>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</si>
  <si>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</si>
  <si>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</si>
  <si>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</si>
  <si>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</si>
  <si>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</si>
  <si>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</si>
  <si>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</si>
  <si>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</si>
  <si>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</si>
  <si>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</si>
  <si>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</si>
  <si>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</si>
  <si>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</si>
  <si>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</si>
  <si>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</si>
  <si>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</si>
  <si>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</si>
  <si>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</si>
  <si>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</si>
  <si>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</si>
  <si>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</si>
  <si>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</si>
  <si>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</si>
  <si>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</si>
  <si>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</si>
  <si>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</si>
  <si>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</si>
  <si>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</si>
  <si>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</si>
  <si>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</si>
  <si>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</si>
  <si>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</si>
  <si>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</si>
  <si>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</si>
  <si>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</si>
  <si>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</si>
  <si>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</si>
  <si>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</si>
  <si>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</si>
  <si>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</si>
  <si>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</si>
  <si>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</si>
  <si>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</si>
  <si>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</si>
  <si>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</si>
  <si>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</si>
  <si>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</si>
  <si>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</si>
  <si>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</si>
  <si>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</si>
  <si>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</si>
  <si>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</si>
  <si>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</si>
  <si>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</si>
  <si>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</si>
  <si>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</si>
  <si>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</si>
  <si>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</si>
  <si>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</si>
  <si>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</si>
  <si>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</si>
  <si>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</si>
  <si>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</si>
  <si>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</si>
  <si>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</si>
  <si>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</si>
  <si>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</si>
  <si>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</si>
  <si>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</si>
  <si>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</si>
  <si>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</si>
  <si>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</si>
  <si>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</si>
  <si>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</si>
  <si>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</si>
  <si>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</si>
  <si>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</si>
  <si>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</si>
  <si>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</si>
  <si>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</si>
  <si>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</si>
  <si>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</si>
  <si>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</si>
  <si>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</si>
  <si>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</si>
  <si>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</si>
  <si>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</si>
  <si>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</si>
  <si>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</si>
  <si>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</si>
  <si>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</si>
  <si>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</si>
  <si>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</si>
  <si>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</si>
  <si>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</si>
  <si>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</si>
  <si>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</si>
  <si>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</si>
  <si>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</si>
  <si>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</si>
  <si>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</si>
  <si>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</si>
  <si>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</si>
  <si>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</si>
  <si>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</si>
  <si>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</si>
  <si>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</si>
  <si>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</si>
  <si>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</si>
  <si>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</si>
  <si>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</si>
  <si>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</si>
  <si>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</si>
  <si>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</si>
  <si>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</si>
  <si>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</si>
  <si>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</si>
  <si>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</si>
  <si>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</si>
  <si>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</si>
  <si>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</si>
  <si>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</si>
  <si>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</si>
  <si>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</si>
  <si>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</si>
  <si>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</si>
  <si>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</si>
  <si>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</si>
  <si>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</si>
  <si>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</si>
  <si>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</si>
  <si>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</si>
  <si>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</si>
  <si>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</si>
  <si>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</si>
  <si>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</si>
  <si>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</si>
  <si>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</si>
  <si>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</si>
  <si>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</si>
  <si>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</si>
  <si>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</si>
  <si>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</si>
  <si>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</si>
  <si>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</si>
  <si>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</si>
  <si>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</si>
  <si>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</si>
  <si>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</si>
  <si>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</si>
  <si>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</si>
  <si>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</si>
  <si>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</si>
  <si>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</si>
  <si>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</si>
  <si>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</si>
  <si>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</si>
  <si>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</si>
  <si>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</si>
  <si>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</si>
  <si>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</si>
  <si>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</si>
  <si>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</si>
  <si>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</si>
  <si>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</si>
  <si>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</si>
  <si>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</si>
  <si>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</si>
  <si>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</si>
  <si>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</si>
  <si>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</si>
  <si>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</si>
  <si>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</si>
  <si>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</si>
  <si>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</si>
  <si>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</si>
  <si>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</si>
  <si>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</si>
  <si>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</si>
  <si>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</si>
  <si>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</si>
  <si>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</si>
  <si>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</si>
  <si>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</si>
  <si>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</si>
  <si>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</si>
  <si>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</si>
  <si>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</si>
  <si>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</si>
  <si>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</si>
  <si>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</si>
  <si>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</si>
  <si>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</si>
  <si>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</si>
  <si>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</si>
  <si>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</si>
  <si>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</si>
  <si>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</si>
  <si>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</si>
  <si>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</si>
  <si>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</si>
  <si>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</si>
  <si>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</si>
  <si>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</si>
  <si>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</si>
  <si>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</si>
  <si>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</si>
  <si>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</si>
  <si>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</si>
  <si>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</si>
  <si>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</si>
  <si>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</si>
  <si>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</si>
  <si>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</si>
  <si>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</si>
  <si>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</si>
  <si>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</si>
  <si>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</si>
  <si>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</si>
  <si>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</si>
  <si>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</si>
  <si>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</si>
  <si>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</si>
  <si>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</si>
  <si>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</si>
  <si>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</si>
  <si>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</si>
  <si>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</si>
  <si>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</si>
  <si>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</si>
  <si>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</si>
  <si>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</si>
  <si>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</si>
  <si>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</si>
  <si>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</si>
  <si>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</si>
  <si>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</si>
  <si>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</si>
  <si>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</si>
  <si>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</si>
  <si>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</si>
  <si>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</si>
  <si>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</si>
  <si>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</si>
  <si>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</si>
  <si>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</si>
  <si>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</si>
  <si>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</si>
  <si>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</si>
  <si>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</si>
  <si>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</si>
  <si>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</si>
  <si>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</si>
  <si>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</si>
  <si>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</si>
  <si>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</si>
  <si>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</si>
  <si>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</si>
  <si>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</si>
  <si>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</si>
  <si>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</si>
  <si>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</si>
  <si>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</si>
  <si>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</si>
  <si>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</si>
  <si>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</si>
  <si>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</si>
  <si>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</si>
  <si>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</si>
  <si>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</si>
  <si>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</si>
  <si>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</si>
  <si>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</si>
  <si>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</si>
  <si>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</si>
  <si>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</si>
  <si>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</si>
  <si>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</si>
  <si>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</si>
  <si>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</si>
  <si>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</si>
  <si>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</si>
  <si>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</si>
  <si>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</si>
  <si>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</si>
  <si>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</si>
  <si>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</si>
  <si>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</si>
  <si>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</si>
  <si>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</si>
  <si>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</si>
  <si>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</si>
  <si>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</si>
  <si>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</si>
  <si>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</si>
  <si>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</si>
  <si>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</si>
  <si>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</si>
  <si>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</si>
  <si>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</si>
  <si>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</si>
  <si>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</si>
  <si>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</si>
  <si>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</si>
  <si>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</si>
  <si>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</si>
  <si>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</si>
  <si>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</si>
  <si>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</si>
  <si>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</si>
  <si>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</si>
  <si>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</si>
  <si>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</si>
  <si>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</si>
  <si>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</si>
  <si>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</si>
  <si>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</si>
  <si>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</si>
  <si>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</si>
  <si>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</si>
  <si>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</si>
  <si>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</si>
  <si>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</si>
  <si>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</si>
  <si>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</si>
  <si>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</si>
  <si>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</si>
  <si>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</si>
  <si>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</si>
  <si>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</si>
  <si>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</si>
  <si>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</si>
  <si>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</si>
  <si>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</si>
  <si>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</si>
  <si>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</si>
  <si>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</si>
  <si>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</si>
  <si>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</si>
  <si>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</si>
  <si>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</si>
  <si>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</si>
  <si>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</si>
  <si>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</si>
  <si>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</si>
  <si>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</si>
  <si>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</si>
  <si>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</si>
  <si>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</si>
  <si>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</si>
  <si>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</si>
  <si>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</si>
  <si>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</si>
  <si>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</si>
  <si>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</si>
  <si>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</si>
  <si>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</si>
  <si>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</si>
  <si>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</si>
  <si>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</si>
  <si>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</si>
  <si>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</si>
  <si>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</si>
  <si>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</si>
  <si>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</si>
  <si>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</si>
  <si>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</si>
  <si>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</si>
  <si>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</si>
  <si>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</si>
  <si>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</si>
  <si>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</si>
  <si>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</si>
  <si>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</si>
  <si>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</si>
  <si>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</si>
  <si>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</si>
  <si>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</si>
  <si>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</si>
  <si>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</si>
  <si>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</si>
  <si>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</si>
  <si>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</si>
  <si>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</si>
  <si>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</si>
  <si>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</si>
  <si>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</si>
  <si>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</si>
  <si>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</si>
  <si>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</si>
  <si>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</si>
  <si>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</si>
  <si>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</si>
  <si>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</si>
  <si>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</si>
  <si>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</si>
  <si>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</si>
  <si>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</si>
  <si>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</si>
  <si>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</si>
  <si>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</si>
  <si>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</si>
  <si>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</si>
  <si>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</si>
  <si>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</si>
  <si>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</si>
  <si>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</si>
  <si>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</si>
  <si>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</si>
  <si>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</si>
  <si>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</si>
  <si>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</si>
  <si>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</si>
  <si>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</si>
  <si>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</si>
  <si>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</si>
  <si>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</si>
  <si>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</si>
  <si>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</si>
  <si>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</si>
  <si>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</si>
  <si>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</si>
  <si>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</si>
  <si>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</si>
  <si>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</si>
  <si>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</si>
  <si>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</si>
  <si>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</si>
  <si>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</si>
  <si>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</si>
  <si>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</si>
  <si>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</si>
  <si>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</si>
  <si>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</si>
  <si>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</si>
  <si>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</si>
  <si>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</si>
  <si>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</si>
  <si>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</si>
  <si>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</si>
  <si>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</si>
  <si>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</si>
  <si>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</si>
  <si>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</si>
  <si>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</si>
  <si>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</si>
  <si>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</si>
  <si>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</si>
  <si>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</si>
  <si>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</si>
  <si>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</si>
  <si>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</si>
  <si>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</si>
  <si>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</si>
  <si>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</si>
  <si>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</si>
  <si>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</si>
  <si>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</si>
  <si>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</si>
  <si>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</si>
  <si>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</si>
  <si>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</si>
  <si>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</si>
  <si>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</si>
  <si>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</si>
  <si>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</si>
  <si>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</si>
  <si>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</si>
  <si>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</si>
  <si>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</si>
  <si>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</si>
  <si>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</si>
  <si>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</si>
  <si>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</si>
  <si>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</si>
  <si>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</si>
  <si>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</si>
  <si>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</si>
  <si>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</si>
  <si>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</si>
  <si>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</si>
  <si>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</si>
  <si>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</si>
  <si>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</si>
  <si>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</si>
  <si>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</si>
  <si>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</si>
  <si>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</si>
  <si>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</si>
  <si>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</si>
  <si>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</si>
  <si>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</si>
  <si>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</si>
  <si>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</si>
  <si>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</si>
  <si>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</si>
  <si>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</si>
  <si>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</si>
  <si>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</si>
  <si>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</si>
  <si>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</si>
  <si>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</si>
  <si>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</si>
  <si>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</si>
  <si>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</si>
  <si>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</si>
  <si>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</si>
  <si>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</si>
  <si>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</si>
  <si>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</si>
  <si>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</si>
  <si>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</si>
  <si>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</si>
  <si>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</si>
  <si>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</si>
  <si>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</si>
  <si>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</si>
  <si>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</si>
  <si>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</si>
  <si>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</si>
  <si>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</si>
  <si>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</si>
  <si>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</si>
  <si>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</si>
  <si>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</si>
  <si>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</si>
  <si>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</si>
  <si>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</si>
  <si>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</si>
  <si>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</si>
  <si>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</si>
  <si>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</si>
  <si>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</si>
  <si>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</si>
  <si>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</si>
  <si>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</si>
  <si>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</si>
  <si>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</si>
  <si>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</si>
  <si>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</si>
  <si>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</si>
  <si>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</si>
  <si>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</si>
  <si>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</si>
  <si>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</si>
  <si>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</si>
  <si>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</si>
  <si>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</si>
  <si>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</si>
  <si>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</si>
  <si>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</si>
  <si>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</si>
  <si>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</si>
  <si>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</si>
  <si>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</si>
  <si>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</si>
  <si>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</si>
  <si>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</si>
  <si>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</si>
  <si>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</si>
  <si>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</si>
  <si>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</si>
  <si>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</si>
  <si>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</si>
  <si>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</si>
  <si>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</si>
  <si>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</si>
  <si>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</si>
  <si>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</si>
  <si>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</si>
  <si>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</si>
  <si>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</si>
  <si>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</si>
  <si>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</si>
  <si>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</si>
  <si>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</si>
  <si>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</si>
  <si>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</si>
  <si>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</si>
  <si>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</si>
  <si>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</si>
  <si>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</si>
  <si>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</si>
  <si>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</si>
  <si>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</si>
  <si>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</si>
  <si>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</si>
  <si>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</si>
  <si>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</si>
  <si>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</si>
  <si>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</si>
  <si>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</si>
  <si>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</si>
  <si>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</si>
  <si>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</si>
  <si>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</si>
  <si>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</si>
  <si>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</si>
  <si>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</si>
  <si>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</si>
  <si>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</si>
  <si>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</si>
  <si>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</si>
  <si>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</si>
  <si>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</si>
  <si>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</si>
  <si>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</si>
  <si>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</si>
  <si>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</si>
  <si>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</si>
  <si>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</si>
  <si>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</si>
  <si>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</si>
  <si>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</si>
  <si>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</si>
  <si>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</si>
  <si>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</si>
  <si>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</si>
  <si>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</si>
  <si>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</si>
  <si>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</si>
  <si>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</si>
  <si>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</si>
  <si>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</si>
  <si>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</si>
  <si>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</si>
  <si>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</si>
  <si>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</si>
  <si>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</si>
  <si>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</si>
  <si>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</si>
  <si>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</si>
  <si>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</si>
  <si>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</si>
  <si>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</si>
  <si>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</si>
  <si>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</si>
  <si>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</si>
  <si>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</si>
  <si>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</si>
  <si>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</si>
  <si>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</si>
  <si>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</si>
  <si>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</si>
  <si>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</si>
  <si>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</si>
  <si>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</si>
  <si>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</si>
  <si>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</si>
  <si>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</si>
  <si>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</si>
  <si>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</si>
  <si>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</si>
  <si>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</si>
  <si>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</si>
  <si>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</si>
  <si>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</si>
  <si>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</si>
  <si>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</si>
  <si>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</si>
  <si>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</si>
  <si>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</si>
  <si>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</si>
  <si>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</si>
  <si>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</si>
  <si>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</si>
  <si>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</si>
  <si>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</si>
  <si>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</si>
  <si>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</si>
  <si>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</si>
  <si>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</si>
  <si>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</si>
  <si>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</si>
  <si>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</si>
  <si>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</si>
  <si>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</si>
  <si>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</si>
  <si>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</si>
  <si>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</si>
  <si>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</si>
  <si>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</si>
  <si>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</si>
  <si>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</si>
  <si>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</si>
  <si>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</si>
  <si>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</si>
  <si>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</si>
  <si>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</si>
  <si>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</si>
  <si>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</si>
  <si>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</si>
  <si>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</si>
  <si>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</si>
  <si>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</si>
  <si>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</si>
  <si>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</si>
  <si>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</si>
  <si>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</si>
  <si>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</si>
  <si>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</si>
  <si>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</si>
  <si>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</si>
  <si>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</si>
  <si>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</si>
  <si>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</si>
  <si>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</si>
  <si>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</si>
  <si>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</si>
  <si>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</si>
  <si>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</si>
  <si>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</si>
  <si>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</si>
  <si>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</si>
  <si>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</si>
  <si>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</si>
  <si>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</si>
  <si>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</si>
  <si>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</si>
  <si>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</si>
  <si>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</si>
  <si>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</si>
  <si>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</si>
  <si>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</si>
  <si>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</si>
  <si>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</si>
  <si>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</si>
  <si>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</si>
  <si>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</si>
  <si>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</si>
  <si>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</si>
  <si>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</si>
  <si>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</si>
  <si>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</si>
  <si>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</si>
  <si>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</si>
  <si>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</si>
  <si>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</si>
  <si>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</si>
  <si>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</si>
  <si>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</si>
  <si>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</si>
  <si>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</si>
  <si>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</si>
  <si>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</si>
  <si>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</si>
  <si>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</si>
  <si>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</si>
  <si>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</si>
  <si>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</si>
  <si>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</si>
  <si>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</si>
  <si>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</si>
  <si>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</si>
  <si>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</si>
  <si>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</si>
  <si>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</si>
  <si>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</si>
  <si>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</si>
  <si>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</si>
  <si>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</si>
  <si>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</si>
  <si>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</si>
  <si>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</si>
  <si>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</si>
  <si>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</si>
  <si>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</si>
  <si>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</si>
  <si>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</si>
  <si>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</si>
  <si>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</si>
  <si>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</si>
  <si>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</si>
  <si>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</si>
  <si>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</si>
  <si>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</si>
  <si>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</si>
  <si>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</si>
  <si>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</si>
  <si>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</si>
  <si>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</si>
  <si>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</si>
  <si>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</si>
  <si>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</si>
  <si>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</si>
  <si>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</si>
  <si>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</si>
  <si>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</si>
  <si>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</si>
  <si>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</si>
  <si>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</si>
  <si>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</si>
  <si>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</si>
  <si>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</si>
  <si>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</si>
  <si>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</si>
  <si>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</si>
  <si>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</si>
  <si>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</si>
  <si>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</si>
  <si>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</si>
  <si>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</si>
  <si>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</si>
  <si>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</si>
  <si>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</si>
  <si>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</si>
  <si>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</si>
  <si>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</si>
  <si>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</si>
  <si>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</si>
  <si>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</si>
  <si>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</si>
  <si>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</si>
  <si>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</si>
  <si>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</si>
  <si>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</si>
  <si>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</si>
  <si>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</si>
  <si>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</si>
  <si>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</si>
  <si>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</si>
  <si>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</si>
  <si>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</si>
  <si>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</si>
  <si>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</si>
  <si>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</si>
  <si>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</si>
  <si>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</si>
  <si>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</si>
  <si>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</si>
  <si>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</si>
  <si>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</si>
  <si>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</si>
  <si>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</si>
  <si>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</si>
  <si>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</si>
  <si>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</si>
  <si>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</si>
  <si>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</si>
  <si>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</si>
  <si>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</si>
  <si>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</si>
  <si>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</si>
  <si>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</si>
  <si>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</si>
  <si>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</si>
  <si>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</si>
  <si>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</si>
  <si>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</si>
  <si>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</si>
  <si>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</si>
  <si>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</si>
  <si>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</si>
  <si>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</si>
  <si>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</si>
  <si>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</si>
  <si>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</si>
  <si>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</si>
  <si>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</si>
  <si>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</si>
  <si>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</si>
  <si>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</si>
  <si>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</si>
  <si>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</si>
  <si>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</si>
  <si>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</si>
  <si>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</si>
  <si>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</si>
  <si>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</si>
  <si>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</si>
  <si>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</si>
  <si>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</si>
  <si>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</si>
  <si>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</si>
  <si>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</si>
  <si>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</si>
  <si>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</si>
  <si>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</si>
  <si>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</si>
  <si>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</si>
  <si>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</si>
  <si>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</si>
  <si>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</si>
  <si>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</si>
  <si>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</si>
  <si>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</si>
  <si>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</si>
  <si>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</si>
  <si>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</si>
  <si>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</si>
  <si>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</si>
  <si>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</si>
  <si>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</si>
  <si>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</si>
  <si>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</si>
  <si>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</si>
  <si>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</si>
  <si>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</si>
  <si>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</si>
  <si>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</si>
  <si>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</si>
  <si>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</si>
  <si>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</si>
  <si>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</si>
  <si>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</si>
  <si>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</si>
  <si>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</si>
  <si>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</si>
  <si>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</si>
  <si>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</si>
  <si>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</si>
  <si>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</si>
  <si>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</si>
  <si>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</si>
  <si>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</si>
  <si>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</si>
  <si>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</si>
  <si>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</si>
  <si>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</si>
  <si>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</si>
  <si>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</si>
  <si>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</si>
  <si>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</si>
  <si>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</si>
  <si>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</si>
  <si>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</si>
  <si>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</si>
  <si>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</si>
  <si>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</si>
  <si>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</si>
  <si>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</si>
  <si>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</si>
  <si>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</si>
  <si>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</si>
  <si>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</si>
  <si>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</si>
  <si>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</si>
  <si>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</si>
  <si>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</si>
  <si>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</si>
  <si>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</si>
  <si>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</si>
  <si>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</si>
  <si>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</si>
  <si>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</si>
  <si>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</si>
  <si>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</si>
  <si>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</si>
  <si>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</si>
  <si>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</si>
  <si>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</si>
  <si>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</si>
  <si>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</si>
  <si>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</si>
  <si>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</si>
  <si>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</si>
  <si>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</si>
  <si>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</si>
  <si>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</si>
  <si>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</si>
  <si>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</si>
  <si>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</si>
  <si>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</si>
  <si>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</si>
  <si>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</si>
  <si>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</si>
  <si>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</si>
  <si>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</si>
  <si>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</si>
  <si>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</si>
  <si>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</si>
  <si>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</si>
  <si>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</si>
  <si>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</si>
  <si>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</si>
  <si>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</si>
  <si>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</si>
  <si>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</si>
  <si>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</si>
  <si>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</si>
  <si>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</si>
  <si>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</si>
  <si>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</si>
  <si>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</si>
  <si>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</si>
  <si>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</si>
  <si>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</si>
  <si>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</si>
  <si>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</si>
  <si>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</si>
  <si>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</si>
  <si>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</si>
  <si>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</si>
  <si>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</si>
  <si>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</si>
  <si>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</si>
  <si>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</si>
  <si>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</si>
  <si>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</si>
  <si>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</si>
  <si>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</si>
  <si>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</si>
  <si>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</si>
  <si>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</si>
  <si>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</si>
  <si>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</si>
  <si>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</si>
  <si>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</si>
  <si>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</si>
  <si>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</si>
  <si>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</si>
  <si>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</si>
  <si>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</si>
  <si>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</si>
  <si>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</si>
  <si>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</si>
  <si>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</si>
  <si>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</si>
  <si>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</si>
  <si>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</si>
  <si>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</si>
  <si>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</si>
  <si>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</si>
  <si>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</si>
  <si>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</si>
  <si>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</si>
  <si>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</si>
  <si>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</si>
  <si>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</si>
  <si>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</si>
  <si>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</si>
  <si>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</si>
  <si>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</si>
  <si>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</si>
  <si>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</si>
  <si>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</si>
  <si>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</si>
  <si>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</si>
  <si>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</si>
  <si>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</si>
  <si>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</si>
  <si>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</si>
  <si>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</si>
  <si>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</si>
  <si>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</si>
  <si>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</si>
  <si>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</si>
  <si>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</si>
  <si>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</si>
  <si>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</si>
  <si>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</si>
  <si>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</si>
  <si>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</si>
  <si>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</si>
  <si>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</si>
  <si>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</si>
  <si>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</si>
  <si>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</si>
  <si>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</si>
  <si>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</si>
  <si>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</si>
  <si>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</si>
  <si>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</si>
  <si>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</si>
  <si>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</si>
  <si>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</si>
  <si>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</si>
  <si>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</si>
  <si>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</si>
  <si>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</si>
  <si>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</si>
  <si>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</si>
  <si>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</si>
  <si>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</si>
  <si>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</si>
  <si>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</si>
  <si>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</si>
  <si>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</si>
  <si>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</si>
  <si>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</si>
  <si>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</si>
  <si>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</si>
  <si>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</si>
  <si>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</si>
  <si>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</si>
  <si>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</si>
  <si>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</si>
  <si>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</si>
  <si>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</si>
  <si>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</si>
  <si>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</si>
  <si>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</si>
  <si>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</si>
  <si>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</si>
  <si>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</si>
  <si>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</si>
  <si>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</si>
  <si>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</si>
  <si>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</si>
  <si>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</si>
  <si>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</si>
  <si>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</si>
  <si>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</si>
  <si>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</si>
  <si>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</si>
  <si>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</si>
  <si>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</si>
  <si>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</si>
  <si>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</si>
  <si>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</si>
  <si>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</si>
  <si>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</si>
  <si>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</si>
  <si>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</si>
  <si>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</si>
  <si>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</si>
  <si>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</si>
  <si>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</si>
  <si>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</si>
  <si>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</si>
  <si>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</si>
  <si>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</si>
  <si>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</si>
  <si>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</si>
  <si>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</si>
  <si>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</si>
  <si>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</si>
  <si>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</si>
  <si>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</si>
  <si>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</si>
  <si>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</si>
  <si>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</si>
  <si>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</si>
  <si>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</si>
  <si>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</si>
  <si>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</si>
  <si>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</si>
  <si>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</si>
  <si>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</si>
  <si>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</si>
  <si>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</si>
  <si>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</si>
  <si>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</si>
  <si>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</si>
  <si>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</si>
  <si>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</si>
  <si>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</si>
  <si>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</si>
  <si>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</si>
  <si>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</si>
  <si>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</si>
  <si>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</si>
  <si>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</si>
  <si>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</si>
  <si>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</si>
  <si>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</si>
  <si>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</si>
  <si>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</si>
  <si>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</si>
  <si>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</si>
  <si>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</si>
  <si>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</si>
  <si>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</si>
  <si>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</si>
  <si>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</si>
  <si>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</si>
  <si>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</si>
  <si>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</si>
  <si>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</si>
  <si>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</si>
  <si>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</si>
  <si>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</si>
  <si>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</si>
  <si>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</si>
  <si>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</si>
  <si>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</si>
  <si>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</si>
  <si>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</si>
  <si>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</si>
  <si>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</si>
  <si>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</si>
  <si>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</si>
  <si>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</si>
  <si>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</si>
  <si>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</si>
  <si>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</si>
  <si>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</si>
  <si>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</si>
  <si>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</si>
  <si>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</si>
  <si>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</si>
  <si>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</si>
  <si>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</si>
  <si>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</si>
  <si>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</si>
  <si>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</si>
  <si>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</si>
  <si>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</si>
  <si>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</si>
  <si>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</si>
  <si>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</si>
  <si>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</si>
  <si>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</si>
  <si>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</si>
  <si>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</si>
  <si>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</si>
  <si>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</si>
  <si>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</si>
  <si>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</si>
  <si>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</si>
  <si>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</si>
  <si>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</si>
  <si>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</si>
  <si>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</si>
  <si>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</si>
  <si>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</si>
  <si>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</si>
  <si>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</si>
  <si>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</si>
  <si>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</si>
  <si>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</si>
  <si>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</si>
  <si>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</si>
  <si>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</si>
  <si>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</si>
  <si>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</si>
  <si>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</si>
  <si>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</si>
  <si>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</si>
  <si>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</si>
  <si>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</si>
  <si>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</si>
  <si>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</si>
  <si>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</si>
  <si>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</si>
  <si>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</si>
  <si>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</si>
  <si>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</si>
  <si>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</si>
  <si>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</si>
  <si>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</si>
  <si>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</si>
  <si>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</si>
  <si>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</si>
  <si>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</si>
  <si>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</si>
  <si>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</si>
  <si>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</si>
  <si>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</si>
  <si>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</si>
  <si>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</si>
  <si>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</si>
  <si>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</si>
  <si>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</si>
  <si>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</si>
  <si>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</si>
  <si>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</si>
  <si>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</si>
  <si>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</si>
  <si>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</si>
  <si>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</si>
  <si>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</si>
  <si>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</si>
  <si>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</si>
  <si>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</si>
  <si>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</si>
  <si>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</si>
  <si>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</si>
  <si>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</si>
  <si>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</si>
  <si>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</si>
  <si>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</si>
  <si>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</si>
  <si>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</si>
  <si>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</si>
  <si>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</si>
  <si>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</si>
  <si>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</si>
  <si>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</si>
  <si>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</si>
  <si>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</si>
  <si>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</si>
  <si>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</si>
  <si>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</si>
  <si>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</si>
  <si>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</si>
  <si>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</si>
  <si>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</si>
  <si>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</si>
  <si>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</si>
  <si>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</si>
  <si>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</si>
  <si>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</si>
  <si>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</si>
  <si>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</si>
  <si>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</si>
  <si>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</si>
  <si>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</si>
  <si>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</si>
  <si>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</si>
  <si>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</si>
  <si>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</si>
  <si>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</si>
  <si>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</si>
  <si>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</si>
  <si>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</si>
  <si>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</si>
  <si>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</si>
  <si>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</si>
  <si>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</si>
  <si>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</si>
  <si>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</si>
  <si>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</si>
  <si>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</si>
  <si>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</si>
  <si>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</si>
  <si>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</si>
  <si>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</si>
  <si>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</si>
  <si>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</si>
  <si>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</si>
  <si>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</si>
  <si>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</si>
  <si>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</si>
  <si>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</si>
  <si>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</si>
  <si>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</si>
  <si>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</si>
  <si>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</si>
  <si>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</si>
  <si>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</si>
  <si>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</si>
  <si>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</si>
  <si>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</si>
  <si>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</si>
  <si>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</si>
  <si>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</si>
  <si>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</si>
  <si>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</si>
  <si>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</si>
  <si>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</si>
  <si>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</si>
  <si>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</si>
  <si>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</si>
  <si>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</si>
  <si>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</si>
  <si>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</si>
  <si>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</si>
  <si>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</si>
  <si>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</si>
  <si>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</si>
  <si>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</si>
  <si>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</si>
  <si>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</si>
  <si>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</si>
  <si>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</si>
  <si>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</si>
  <si>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</si>
  <si>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</si>
  <si>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</si>
  <si>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</si>
  <si>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</si>
  <si>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</si>
  <si>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</si>
  <si>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</si>
  <si>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</si>
  <si>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</si>
  <si>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</si>
  <si>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</si>
  <si>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</si>
  <si>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</si>
  <si>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</si>
  <si>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</si>
  <si>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</si>
  <si>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</si>
  <si>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</si>
  <si>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</si>
  <si>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</si>
  <si>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</si>
  <si>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</si>
  <si>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</si>
  <si>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</si>
  <si>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</si>
  <si>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</si>
  <si>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</si>
  <si>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</si>
  <si>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</si>
  <si>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</si>
  <si>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</si>
  <si>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</si>
  <si>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</si>
  <si>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</si>
  <si>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</si>
  <si>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</si>
  <si>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</si>
  <si>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</si>
  <si>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</si>
  <si>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</si>
  <si>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</si>
  <si>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</si>
  <si>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</si>
  <si>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</si>
  <si>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</si>
  <si>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</si>
  <si>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</si>
  <si>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</si>
  <si>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</si>
  <si>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</si>
  <si>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</si>
  <si>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</si>
  <si>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</si>
  <si>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</si>
  <si>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</si>
  <si>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</si>
  <si>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</si>
  <si>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</si>
  <si>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</si>
  <si>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</si>
  <si>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</si>
  <si>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</si>
  <si>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</si>
  <si>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</si>
  <si>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</si>
  <si>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</si>
  <si>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</si>
  <si>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</si>
  <si>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</si>
  <si>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</si>
  <si>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</si>
  <si>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</si>
  <si>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</si>
  <si>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</si>
  <si>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</si>
  <si>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</si>
  <si>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</si>
  <si>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</si>
  <si>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</si>
  <si>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</si>
  <si>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</si>
  <si>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</si>
  <si>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</si>
  <si>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</si>
  <si>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</si>
  <si>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</si>
  <si>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</si>
  <si>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</si>
  <si>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</si>
  <si>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</si>
  <si>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</si>
  <si>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</si>
  <si>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</si>
  <si>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</si>
  <si>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</si>
  <si>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</si>
  <si>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</si>
  <si>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</si>
  <si>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</si>
  <si>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</si>
  <si>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</si>
  <si>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</si>
  <si>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</si>
  <si>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</si>
  <si>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</si>
  <si>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</si>
  <si>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</si>
  <si>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</si>
  <si>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</si>
  <si>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</si>
  <si>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</si>
  <si>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</si>
  <si>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</si>
  <si>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</si>
  <si>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</si>
  <si>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</si>
  <si>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</si>
  <si>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</si>
  <si>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</si>
  <si>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</si>
  <si>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</si>
  <si>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</si>
  <si>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</si>
  <si>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</si>
  <si>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</si>
  <si>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</si>
  <si>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</si>
  <si>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</si>
  <si>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</si>
  <si>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</si>
  <si>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</si>
  <si>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</si>
  <si>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</si>
  <si>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</si>
  <si>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</si>
  <si>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</si>
  <si>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</si>
  <si>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</si>
  <si>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</si>
  <si>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</si>
  <si>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</si>
  <si>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</si>
  <si>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</si>
  <si>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</si>
  <si>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</si>
  <si>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</si>
  <si>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</si>
  <si>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</si>
  <si>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</si>
  <si>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</si>
  <si>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</si>
  <si>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</si>
  <si>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</si>
  <si>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</si>
  <si>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</si>
  <si>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</si>
  <si>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</si>
  <si>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</si>
  <si>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</si>
  <si>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</si>
  <si>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</si>
  <si>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</si>
  <si>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</si>
  <si>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</si>
  <si>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</si>
  <si>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</si>
  <si>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</si>
  <si>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</si>
  <si>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</si>
  <si>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</si>
  <si>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</si>
  <si>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</si>
  <si>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</si>
  <si>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</si>
  <si>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</si>
  <si>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</si>
  <si>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</si>
  <si>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</si>
  <si>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</si>
  <si>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</si>
  <si>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</si>
  <si>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</si>
  <si>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</si>
  <si>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</si>
  <si>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</si>
  <si>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</si>
  <si>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</si>
  <si>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</si>
  <si>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</si>
  <si>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</si>
  <si>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</si>
  <si>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</si>
  <si>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</si>
  <si>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</si>
  <si>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</si>
  <si>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</si>
  <si>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</si>
  <si>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</si>
  <si>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</si>
  <si>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</si>
  <si>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</si>
  <si>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</si>
  <si>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</si>
  <si>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</si>
  <si>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</si>
  <si>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</si>
  <si>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</si>
  <si>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</si>
  <si>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</si>
  <si>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</si>
  <si>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</si>
  <si>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</si>
  <si>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</si>
  <si>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</si>
  <si>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</si>
  <si>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</si>
  <si>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</si>
  <si>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</si>
  <si>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</si>
  <si>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</si>
  <si>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</si>
  <si>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</si>
  <si>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</si>
  <si>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</si>
  <si>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</si>
  <si>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</si>
  <si>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</si>
  <si>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</si>
  <si>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</si>
  <si>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</si>
  <si>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</si>
  <si>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</si>
  <si>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</si>
  <si>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</si>
  <si>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</si>
  <si>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</si>
  <si>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</si>
  <si>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</si>
  <si>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</si>
  <si>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</si>
  <si>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</si>
  <si>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</si>
  <si>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</si>
  <si>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</si>
  <si>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</si>
  <si>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</si>
  <si>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</si>
  <si>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</si>
  <si>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</si>
  <si>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</si>
  <si>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</si>
  <si>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</si>
  <si>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</si>
  <si>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</si>
  <si>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</si>
  <si>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</si>
  <si>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</si>
  <si>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</si>
  <si>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</si>
  <si>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</si>
  <si>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</si>
  <si>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</si>
  <si>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</si>
  <si>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</si>
  <si>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</si>
  <si>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</si>
  <si>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</si>
  <si>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</si>
  <si>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</si>
  <si>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</si>
  <si>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</si>
  <si>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</si>
  <si>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</si>
  <si>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</si>
  <si>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</si>
  <si>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</si>
  <si>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</si>
  <si>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</si>
  <si>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</si>
  <si>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</si>
  <si>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</si>
  <si>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</si>
  <si>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</si>
  <si>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</si>
  <si>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</si>
  <si>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</si>
  <si>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</si>
  <si>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</si>
  <si>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</si>
  <si>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</si>
  <si>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</si>
  <si>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</si>
  <si>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</si>
  <si>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</si>
  <si>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</si>
  <si>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</si>
  <si>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</si>
  <si>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</si>
  <si>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</si>
  <si>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</si>
  <si>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</si>
  <si>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</si>
  <si>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</si>
  <si>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</si>
  <si>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</si>
  <si>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</si>
  <si>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</si>
  <si>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</si>
  <si>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</si>
  <si>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</si>
  <si>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</si>
  <si>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</si>
  <si>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</si>
  <si>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</si>
  <si>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</si>
  <si>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</si>
  <si>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</si>
  <si>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</si>
  <si>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</si>
  <si>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</si>
  <si>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</si>
  <si>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</si>
  <si>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</si>
  <si>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</si>
  <si>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</si>
  <si>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</si>
  <si>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</si>
  <si>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</si>
  <si>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</si>
  <si>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</si>
  <si>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</si>
  <si>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</si>
  <si>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</si>
  <si>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</si>
  <si>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</si>
  <si>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</si>
  <si>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</si>
  <si>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</si>
  <si>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</si>
  <si>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</si>
  <si>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</si>
  <si>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</si>
  <si>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</si>
  <si>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</si>
  <si>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</si>
  <si>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</si>
  <si>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</si>
  <si>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</si>
  <si>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</si>
  <si>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</si>
  <si>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</si>
  <si>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</si>
  <si>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</si>
  <si>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</si>
  <si>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</si>
  <si>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</si>
  <si>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</si>
  <si>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</si>
  <si>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</si>
  <si>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</si>
  <si>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</si>
  <si>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</si>
  <si>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</si>
  <si>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</si>
  <si>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</si>
  <si>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</si>
  <si>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</si>
  <si>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</si>
  <si>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</si>
  <si>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</si>
  <si>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</si>
  <si>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</si>
  <si>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</si>
  <si>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</si>
  <si>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</si>
  <si>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</si>
  <si>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</si>
  <si>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</si>
  <si>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</si>
  <si>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</si>
  <si>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</si>
  <si>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</si>
  <si>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</si>
  <si>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</si>
  <si>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</si>
  <si>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</si>
  <si>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</si>
  <si>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</si>
  <si>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</si>
  <si>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</si>
  <si>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</si>
  <si>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</si>
  <si>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</si>
  <si>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</si>
  <si>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</si>
  <si>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</si>
  <si>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</si>
  <si>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</si>
  <si>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</si>
  <si>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</si>
  <si>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</si>
  <si>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</si>
  <si>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</si>
  <si>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</si>
  <si>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</si>
  <si>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</si>
  <si>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</si>
  <si>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</si>
  <si>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</si>
  <si>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</si>
  <si>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</si>
  <si>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</si>
  <si>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</si>
  <si>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</si>
  <si>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</si>
  <si>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</si>
  <si>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</si>
  <si>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</si>
  <si>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</si>
  <si>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</si>
  <si>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</si>
  <si>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</si>
  <si>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</si>
  <si>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</si>
  <si>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</si>
  <si>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</si>
  <si>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</si>
  <si>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</si>
  <si>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</si>
  <si>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</si>
  <si>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</si>
  <si>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</si>
  <si>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</si>
  <si>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</si>
  <si>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</si>
  <si>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</si>
  <si>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</si>
  <si>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</si>
  <si>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</si>
  <si>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</si>
  <si>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</si>
  <si>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</si>
  <si>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</si>
  <si>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</si>
  <si>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</si>
  <si>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</si>
  <si>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</si>
  <si>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</si>
  <si>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</si>
  <si>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</si>
  <si>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</si>
  <si>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</si>
  <si>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</si>
  <si>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</si>
  <si>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</si>
  <si>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</si>
  <si>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</si>
  <si>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</si>
  <si>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</si>
  <si>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</si>
  <si>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</si>
  <si>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</si>
  <si>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</si>
  <si>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</si>
  <si>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</si>
  <si>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</si>
  <si>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</si>
  <si>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</si>
  <si>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</si>
  <si>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</si>
  <si>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</si>
  <si>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</si>
  <si>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</si>
  <si>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</si>
  <si>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</si>
  <si>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</si>
  <si>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</si>
  <si>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</si>
  <si>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</si>
  <si>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</si>
  <si>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</si>
  <si>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</si>
  <si>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</si>
  <si>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</si>
  <si>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</si>
  <si>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</si>
  <si>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</si>
  <si>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</si>
  <si>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</si>
  <si>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</si>
  <si>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</si>
  <si>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</si>
  <si>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</si>
  <si>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</si>
  <si>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</si>
  <si>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</si>
  <si>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</si>
  <si>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</si>
  <si>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</si>
  <si>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</si>
  <si>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</si>
  <si>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</si>
  <si>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</si>
  <si>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</si>
  <si>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</si>
  <si>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</si>
  <si>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</si>
  <si>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</si>
  <si>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</si>
  <si>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</si>
  <si>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</si>
  <si>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</si>
  <si>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</si>
  <si>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</si>
  <si>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</si>
  <si>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</si>
  <si>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</si>
  <si>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</si>
  <si>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</si>
  <si>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</si>
  <si>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</si>
  <si>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</si>
  <si>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</si>
  <si>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</si>
  <si>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</si>
  <si>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</si>
  <si>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</si>
  <si>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</si>
  <si>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</si>
  <si>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</si>
  <si>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</si>
  <si>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</si>
  <si>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</si>
  <si>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</si>
  <si>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</si>
  <si>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</si>
  <si>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</si>
  <si>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</si>
  <si>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</si>
  <si>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</si>
  <si>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</si>
  <si>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</si>
  <si>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</si>
  <si>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</si>
  <si>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</si>
  <si>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</si>
  <si>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</si>
  <si>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</si>
  <si>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</si>
  <si>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</si>
  <si>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</si>
  <si>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</si>
  <si>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</si>
  <si>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</si>
  <si>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</si>
  <si>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</si>
  <si>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</si>
  <si>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</si>
  <si>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</si>
  <si>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</si>
  <si>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</si>
  <si>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</si>
  <si>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</si>
  <si>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</si>
  <si>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</si>
  <si>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</si>
  <si>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</si>
  <si>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</si>
  <si>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</si>
  <si>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</si>
  <si>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</si>
  <si>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</si>
  <si>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</si>
  <si>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</si>
  <si>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</si>
  <si>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</si>
  <si>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</si>
  <si>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</si>
  <si>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</si>
  <si>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</si>
  <si>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</si>
  <si>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</si>
  <si>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</si>
  <si>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</si>
  <si>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</si>
  <si>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</si>
  <si>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</si>
  <si>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</si>
  <si>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</si>
  <si>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</si>
  <si>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</si>
  <si>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</si>
  <si>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</si>
  <si>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</si>
  <si>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</si>
  <si>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</si>
  <si>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</si>
  <si>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</si>
  <si>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</si>
  <si>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</si>
  <si>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</si>
  <si>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</si>
  <si>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</si>
  <si>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</si>
  <si>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</si>
  <si>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</si>
  <si>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</si>
  <si>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</si>
  <si>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</si>
  <si>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</si>
  <si>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</si>
  <si>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</si>
  <si>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</si>
  <si>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</si>
  <si>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</si>
  <si>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</si>
  <si>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</si>
  <si>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</si>
  <si>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</si>
  <si>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</si>
  <si>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</si>
  <si>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</si>
  <si>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</si>
  <si>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</si>
  <si>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</si>
  <si>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</si>
  <si>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</si>
  <si>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</si>
  <si>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</si>
  <si>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</si>
  <si>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</si>
  <si>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</si>
  <si>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</si>
  <si>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</si>
  <si>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</si>
  <si>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</si>
  <si>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</si>
  <si>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</si>
  <si>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</si>
  <si>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</si>
  <si>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</si>
  <si>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</si>
  <si>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</si>
  <si>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</si>
  <si>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</si>
  <si>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</si>
  <si>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</si>
  <si>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</si>
  <si>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</si>
  <si>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</si>
  <si>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</si>
  <si>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</si>
  <si>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</si>
  <si>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</si>
  <si>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</si>
  <si>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</si>
  <si>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</si>
  <si>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</si>
  <si>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</si>
  <si>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</si>
  <si>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</si>
  <si>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</si>
  <si>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</si>
  <si>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</si>
  <si>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</si>
  <si>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</si>
  <si>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</si>
  <si>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</si>
  <si>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</si>
  <si>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</si>
  <si>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</si>
  <si>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</si>
  <si>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</si>
  <si>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</si>
  <si>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</si>
  <si>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</si>
  <si>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</si>
  <si>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</si>
  <si>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</si>
  <si>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</si>
  <si>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</si>
  <si>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</si>
  <si>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</si>
  <si>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</si>
  <si>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</si>
  <si>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</si>
  <si>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</si>
  <si>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</si>
  <si>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</si>
  <si>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</si>
  <si>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</si>
  <si>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</si>
  <si>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</si>
  <si>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</si>
  <si>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</si>
  <si>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</si>
  <si>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</si>
  <si>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</si>
  <si>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</si>
  <si>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</si>
  <si>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</si>
  <si>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</si>
  <si>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</si>
  <si>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</si>
  <si>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</si>
  <si>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</si>
  <si>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</si>
  <si>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</si>
  <si>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</si>
  <si>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</si>
  <si>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</si>
  <si>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</si>
  <si>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</si>
  <si>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</si>
  <si>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</si>
  <si>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</si>
  <si>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</si>
  <si>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</si>
  <si>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</si>
  <si>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</si>
  <si>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</si>
  <si>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</si>
  <si>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</si>
  <si>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</si>
  <si>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</si>
  <si>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</si>
  <si>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</si>
  <si>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</si>
  <si>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</si>
  <si>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</si>
  <si>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</si>
  <si>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</si>
  <si>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</si>
  <si>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</si>
  <si>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</si>
  <si>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</si>
  <si>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</si>
  <si>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</si>
  <si>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</si>
  <si>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</si>
  <si>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</si>
  <si>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</si>
  <si>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</si>
  <si>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</si>
  <si>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</si>
  <si>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</si>
  <si>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</si>
  <si>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</si>
  <si>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</si>
  <si>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</si>
  <si>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</si>
  <si>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</si>
  <si>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</si>
  <si>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</si>
  <si>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</si>
  <si>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</si>
  <si>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</si>
  <si>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</si>
  <si>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</si>
  <si>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</si>
  <si>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</si>
  <si>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</si>
  <si>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</si>
  <si>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</si>
  <si>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</si>
  <si>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</si>
  <si>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</si>
  <si>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</si>
  <si>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</si>
  <si>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</si>
  <si>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</si>
  <si>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</si>
  <si>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</si>
  <si>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</si>
  <si>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</si>
  <si>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</si>
  <si>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</si>
  <si>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</si>
  <si>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</si>
  <si>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</si>
  <si>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</si>
  <si>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</si>
  <si>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</si>
  <si>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</si>
  <si>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</si>
  <si>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</si>
  <si>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</si>
  <si>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</si>
  <si>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</si>
  <si>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</si>
  <si>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</si>
  <si>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</si>
  <si>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</si>
  <si>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</si>
  <si>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</si>
  <si>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</si>
  <si>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</si>
  <si>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</si>
  <si>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</si>
  <si>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</si>
  <si>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</si>
  <si>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</si>
  <si>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</si>
  <si>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</si>
  <si>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</si>
  <si>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</si>
  <si>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</si>
  <si>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</si>
  <si>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</si>
  <si>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</si>
  <si>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</si>
  <si>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</si>
  <si>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</si>
  <si>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</si>
  <si>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</si>
  <si>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</si>
  <si>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</si>
  <si>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</si>
  <si>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</si>
  <si>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</si>
  <si>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</si>
  <si>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</si>
  <si>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</si>
  <si>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</si>
  <si>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</si>
  <si>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</si>
  <si>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</si>
  <si>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</si>
  <si>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</si>
  <si>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</si>
  <si>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</si>
  <si>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</si>
  <si>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</si>
  <si>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</si>
  <si>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</si>
  <si>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</si>
  <si>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</si>
  <si>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</si>
  <si>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</si>
  <si>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</si>
  <si>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</si>
  <si>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</si>
  <si>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</si>
  <si>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</si>
  <si>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</si>
  <si>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</si>
  <si>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</si>
  <si>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</si>
  <si>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</si>
  <si>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</si>
  <si>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</si>
  <si>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</si>
  <si>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</si>
  <si>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</si>
  <si>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</si>
  <si>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</si>
  <si>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</si>
  <si>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</si>
  <si>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</si>
  <si>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</si>
  <si>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</si>
  <si>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</si>
  <si>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</si>
  <si>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</si>
  <si>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</si>
  <si>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</si>
  <si>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</si>
  <si>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</si>
  <si>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</si>
  <si>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</si>
  <si>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</si>
  <si>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</si>
  <si>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</si>
  <si>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</si>
  <si>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</si>
  <si>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</si>
  <si>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</si>
  <si>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</si>
  <si>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</si>
  <si>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</si>
  <si>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</si>
  <si>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</si>
  <si>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</si>
  <si>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</si>
  <si>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</si>
  <si>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</si>
  <si>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</si>
  <si>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</si>
  <si>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</si>
  <si>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</si>
  <si>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</si>
  <si>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</si>
  <si>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</si>
  <si>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</si>
  <si>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</si>
  <si>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</si>
  <si>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</si>
  <si>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</si>
  <si>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</si>
  <si>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</si>
  <si>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</si>
  <si>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</si>
  <si>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</si>
  <si>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</si>
  <si>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</si>
  <si>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</si>
  <si>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</si>
  <si>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</si>
  <si>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</si>
  <si>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</si>
  <si>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</si>
  <si>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</si>
  <si>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</si>
  <si>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</si>
  <si>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</si>
  <si>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</si>
  <si>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</si>
  <si>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</si>
  <si>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</si>
  <si>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</si>
  <si>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</si>
  <si>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</si>
  <si>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</si>
  <si>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</si>
  <si>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</si>
  <si>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</si>
  <si>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</si>
  <si>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</si>
  <si>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</si>
  <si>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</si>
  <si>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</si>
  <si>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</si>
  <si>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</si>
  <si>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</si>
  <si>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</si>
  <si>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</si>
  <si>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</si>
  <si>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</si>
  <si>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</si>
  <si>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</si>
  <si>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</si>
  <si>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</si>
  <si>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</si>
  <si>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</si>
  <si>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</si>
  <si>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</si>
  <si>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</si>
  <si>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</si>
  <si>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</si>
  <si>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</si>
  <si>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</si>
  <si>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</si>
  <si>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</si>
  <si>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</si>
  <si>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</si>
  <si>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</si>
  <si>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</si>
  <si>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</si>
  <si>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</si>
  <si>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</si>
  <si>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</si>
  <si>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</si>
  <si>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</si>
  <si>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</si>
  <si>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</si>
  <si>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</si>
  <si>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</si>
  <si>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</si>
  <si>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</si>
  <si>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</si>
  <si>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</si>
  <si>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</si>
  <si>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</si>
  <si>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</si>
  <si>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</si>
  <si>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</si>
  <si>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</si>
  <si>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</si>
  <si>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</si>
  <si>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</si>
  <si>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</si>
  <si>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</si>
  <si>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</si>
  <si>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</si>
  <si>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</si>
  <si>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</si>
  <si>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</si>
  <si>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</si>
  <si>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</si>
  <si>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</si>
  <si>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</si>
  <si>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</si>
  <si>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</si>
  <si>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</si>
  <si>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</si>
  <si>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</si>
  <si>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</si>
  <si>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</si>
  <si>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</si>
  <si>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</si>
  <si>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</si>
  <si>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</si>
  <si>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</si>
  <si>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</si>
  <si>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</si>
  <si>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</si>
  <si>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</si>
  <si>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</si>
  <si>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</si>
  <si>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</si>
  <si>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</si>
  <si>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</si>
  <si>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</si>
  <si>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</si>
  <si>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</si>
  <si>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</si>
  <si>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</si>
  <si>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</si>
  <si>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</si>
  <si>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</si>
  <si>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</si>
  <si>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</si>
  <si>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</si>
  <si>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</si>
  <si>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</si>
  <si>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</si>
  <si>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</si>
  <si>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</si>
  <si>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</si>
  <si>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</si>
  <si>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</si>
  <si>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</si>
  <si>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</si>
  <si>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</si>
  <si>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</si>
  <si>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</si>
  <si>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</si>
  <si>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</si>
  <si>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</si>
  <si>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</si>
  <si>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</si>
  <si>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</si>
  <si>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</si>
  <si>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</si>
  <si>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</si>
  <si>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</si>
  <si>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</si>
  <si>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</si>
  <si>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</si>
  <si>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</si>
  <si>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</si>
  <si>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</si>
  <si>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</si>
  <si>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</si>
  <si>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</si>
  <si>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</si>
  <si>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</si>
  <si>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</si>
  <si>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</si>
  <si>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</si>
  <si>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</si>
  <si>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</si>
  <si>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</si>
  <si>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</si>
  <si>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</si>
  <si>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</si>
  <si>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</si>
  <si>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</si>
  <si>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</si>
  <si>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</si>
  <si>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</si>
  <si>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</si>
  <si>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</si>
  <si>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</si>
  <si>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</si>
  <si>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</si>
  <si>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</si>
  <si>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</si>
  <si>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</si>
  <si>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</si>
  <si>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</si>
  <si>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</si>
  <si>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</si>
  <si>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</si>
  <si>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</si>
  <si>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</si>
  <si>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</si>
  <si>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</si>
  <si>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</si>
  <si>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</si>
  <si>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</si>
  <si>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</si>
  <si>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</si>
  <si>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</si>
  <si>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</si>
  <si>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</si>
  <si>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</si>
  <si>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</si>
  <si>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</si>
  <si>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</si>
  <si>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</si>
  <si>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</si>
  <si>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</si>
  <si>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</si>
  <si>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</si>
  <si>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</si>
  <si>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</si>
  <si>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</si>
  <si>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</si>
  <si>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</si>
  <si>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</si>
  <si>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</si>
  <si>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</si>
  <si>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</si>
  <si>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</si>
  <si>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</si>
  <si>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</si>
  <si>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</si>
  <si>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</si>
  <si>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</si>
  <si>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</si>
  <si>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</si>
  <si>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</si>
  <si>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</si>
  <si>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</si>
  <si>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</si>
  <si>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</si>
  <si>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</si>
  <si>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</si>
  <si>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</si>
  <si>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</si>
  <si>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</si>
  <si>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</si>
  <si>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</si>
  <si>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</si>
  <si>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</si>
  <si>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</si>
  <si>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</si>
  <si>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</si>
  <si>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</si>
  <si>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</si>
  <si>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</si>
  <si>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</si>
  <si>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</si>
  <si>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</si>
  <si>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</si>
  <si>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</si>
  <si>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</si>
  <si>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</si>
  <si>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</si>
  <si>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</si>
  <si>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</si>
  <si>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</si>
  <si>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</si>
  <si>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</si>
  <si>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</si>
  <si>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</si>
  <si>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</si>
  <si>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</si>
  <si>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</si>
  <si>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</si>
  <si>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</si>
  <si>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</si>
  <si>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</si>
  <si>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</si>
  <si>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</si>
  <si>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</si>
  <si>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</si>
  <si>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</si>
  <si>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</si>
  <si>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</si>
  <si>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</si>
  <si>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</si>
  <si>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</si>
  <si>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</si>
  <si>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</si>
  <si>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</si>
  <si>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</si>
  <si>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</si>
  <si>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</si>
  <si>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</si>
  <si>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</si>
  <si>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</si>
  <si>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</si>
  <si>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</si>
  <si>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</si>
  <si>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</si>
  <si>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</si>
  <si>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</si>
  <si>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</si>
  <si>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</si>
  <si>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</si>
  <si>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</si>
  <si>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</si>
  <si>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</si>
  <si>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</si>
  <si>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</si>
  <si>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</si>
  <si>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</si>
  <si>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</si>
  <si>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</si>
  <si>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</si>
  <si>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</si>
  <si>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</si>
  <si>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</si>
  <si>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</si>
  <si>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</si>
  <si>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</si>
  <si>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</si>
  <si>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</si>
  <si>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</si>
  <si>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</si>
  <si>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</si>
  <si>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</si>
  <si>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</si>
  <si>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</si>
  <si>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</si>
  <si>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</si>
  <si>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</si>
  <si>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</si>
  <si>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</si>
  <si>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</si>
  <si>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</si>
  <si>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</si>
  <si>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</si>
  <si>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</si>
  <si>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</si>
  <si>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</si>
  <si>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</si>
  <si>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</si>
  <si>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</si>
  <si>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</si>
  <si>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</si>
  <si>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</si>
  <si>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</si>
  <si>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</si>
  <si>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</si>
  <si>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</si>
  <si>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</si>
  <si>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</si>
  <si>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</si>
  <si>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</si>
  <si>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</si>
  <si>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</si>
  <si>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</si>
  <si>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</si>
  <si>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</si>
  <si>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</si>
  <si>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</si>
  <si>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</si>
  <si>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</si>
  <si>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</si>
  <si>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</si>
  <si>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</si>
  <si>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</si>
  <si>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</si>
  <si>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</si>
  <si>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</si>
  <si>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</si>
  <si>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</si>
  <si>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</si>
  <si>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</si>
  <si>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</si>
  <si>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</si>
  <si>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</si>
  <si>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</si>
  <si>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</si>
  <si>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</si>
  <si>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</si>
  <si>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</si>
  <si>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</si>
  <si>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</si>
  <si>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</si>
  <si>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</si>
  <si>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</si>
  <si>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</si>
  <si>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</si>
  <si>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</si>
  <si>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</si>
  <si>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</si>
  <si>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</si>
  <si>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</si>
  <si>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</si>
  <si>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</si>
  <si>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</si>
  <si>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</si>
  <si>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</si>
  <si>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</si>
  <si>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</si>
  <si>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</si>
  <si>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</si>
  <si>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</si>
  <si>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</si>
  <si>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</si>
  <si>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</si>
  <si>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</si>
  <si>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</si>
  <si>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</si>
  <si>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</si>
  <si>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</si>
  <si>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</si>
  <si>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</si>
  <si>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</si>
  <si>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</si>
  <si>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</si>
  <si>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</si>
  <si>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</si>
  <si>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</si>
  <si>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</si>
  <si>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</si>
  <si>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</si>
  <si>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</si>
  <si>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</si>
  <si>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</si>
  <si>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</si>
  <si>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</si>
  <si>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</si>
  <si>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</si>
  <si>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</si>
  <si>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</si>
  <si>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</si>
  <si>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</si>
  <si>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</si>
  <si>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</si>
  <si>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</si>
  <si>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</si>
  <si>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</si>
  <si>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</si>
  <si>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</si>
  <si>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</si>
  <si>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</si>
  <si>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</si>
  <si>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</si>
  <si>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</si>
  <si>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</si>
  <si>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</si>
  <si>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</si>
  <si>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</si>
  <si>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</si>
  <si>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</si>
  <si>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</si>
  <si>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</si>
  <si>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</si>
  <si>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</si>
  <si>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</si>
  <si>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</si>
  <si>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</si>
  <si>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</si>
  <si>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</si>
  <si>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</si>
  <si>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</si>
  <si>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</si>
  <si>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</si>
  <si>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</si>
  <si>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</si>
  <si>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</si>
  <si>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</si>
  <si>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</si>
  <si>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</si>
  <si>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</si>
  <si>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</si>
  <si>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</si>
  <si>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</si>
  <si>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</si>
  <si>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</si>
  <si>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</si>
  <si>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</si>
  <si>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</si>
  <si>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</si>
  <si>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</si>
  <si>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</si>
  <si>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</si>
  <si>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</si>
  <si>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</si>
  <si>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</si>
  <si>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</si>
  <si>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</si>
  <si>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</si>
  <si>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</si>
  <si>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</si>
  <si>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</si>
  <si>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</si>
  <si>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</si>
  <si>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</si>
  <si>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</si>
  <si>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</si>
  <si>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</si>
  <si>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</si>
  <si>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</si>
  <si>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</si>
  <si>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</si>
  <si>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</si>
  <si>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</si>
  <si>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</si>
  <si>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</si>
  <si>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</si>
  <si>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</si>
  <si>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</si>
  <si>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</si>
  <si>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</si>
  <si>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</si>
  <si>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</si>
  <si>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</si>
  <si>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</si>
  <si>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</si>
  <si>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</si>
  <si>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</si>
  <si>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</si>
  <si>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</si>
  <si>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</si>
  <si>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</si>
  <si>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</si>
  <si>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</si>
  <si>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</si>
  <si>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</si>
  <si>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</si>
  <si>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</si>
  <si>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</si>
  <si>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</si>
  <si>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</si>
  <si>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</si>
  <si>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</si>
  <si>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</si>
  <si>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</si>
  <si>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</si>
  <si>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</si>
  <si>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</si>
  <si>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</si>
  <si>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</si>
  <si>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</si>
  <si>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</si>
  <si>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</si>
  <si>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</si>
  <si>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</si>
  <si>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</si>
  <si>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</si>
  <si>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</si>
  <si>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</si>
  <si>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</si>
  <si>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</si>
  <si>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</si>
  <si>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</si>
  <si>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</si>
  <si>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</si>
  <si>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</si>
  <si>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</si>
  <si>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</si>
  <si>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</si>
  <si>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</si>
  <si>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</si>
  <si>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</si>
  <si>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</si>
  <si>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</si>
  <si>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</si>
  <si>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</si>
  <si>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</si>
  <si>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</si>
  <si>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</si>
  <si>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</si>
  <si>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</si>
  <si>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</si>
  <si>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</si>
  <si>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</si>
  <si>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</si>
  <si>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</si>
  <si>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</si>
  <si>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</si>
  <si>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</si>
  <si>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</si>
  <si>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</si>
  <si>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</si>
  <si>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</si>
  <si>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</si>
  <si>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</si>
  <si>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</si>
  <si>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</si>
  <si>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</si>
  <si>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</si>
  <si>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</si>
  <si>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</si>
  <si>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</si>
  <si>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</si>
  <si>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</si>
  <si>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</si>
  <si>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</si>
  <si>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</si>
  <si>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</si>
  <si>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</si>
  <si>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</si>
  <si>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</si>
  <si>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</si>
  <si>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</si>
  <si>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</si>
  <si>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</si>
  <si>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</si>
  <si>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</si>
  <si>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</si>
  <si>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</si>
  <si>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</si>
  <si>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</si>
  <si>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</si>
  <si>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</si>
  <si>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</si>
  <si>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</si>
  <si>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</si>
  <si>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</si>
  <si>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</si>
  <si>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</si>
  <si>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</si>
  <si>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</si>
  <si>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</si>
  <si>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</si>
  <si>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</si>
  <si>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</si>
  <si>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</si>
  <si>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</si>
  <si>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</si>
  <si>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</si>
  <si>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</si>
  <si>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</si>
  <si>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</si>
  <si>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</si>
  <si>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</si>
  <si>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</si>
  <si>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</si>
  <si>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</si>
  <si>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</si>
  <si>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</si>
  <si>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</si>
  <si>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</si>
  <si>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</si>
  <si>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</si>
  <si>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</si>
  <si>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</si>
  <si>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</si>
  <si>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</si>
  <si>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</si>
  <si>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</si>
  <si>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</si>
  <si>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</si>
  <si>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</si>
  <si>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</si>
  <si>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</si>
  <si>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</si>
  <si>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</si>
  <si>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</si>
  <si>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</si>
  <si>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</si>
  <si>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</si>
  <si>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</si>
  <si>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</si>
  <si>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</si>
  <si>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</si>
  <si>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</si>
  <si>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</si>
  <si>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</si>
  <si>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</si>
  <si>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</si>
  <si>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</si>
  <si>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</si>
  <si>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</si>
  <si>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</si>
  <si>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</si>
  <si>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</si>
  <si>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</si>
  <si>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</si>
  <si>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</si>
  <si>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</si>
  <si>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</si>
  <si>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</si>
  <si>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</si>
  <si>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</si>
  <si>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</si>
  <si>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</si>
  <si>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</si>
  <si>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</si>
  <si>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</si>
  <si>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</si>
  <si>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</si>
  <si>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</si>
  <si>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</si>
  <si>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</si>
  <si>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</si>
  <si>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</si>
  <si>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</si>
  <si>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</si>
  <si>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</si>
  <si>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</si>
  <si>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</si>
  <si>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</si>
  <si>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</si>
  <si>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</si>
  <si>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</si>
  <si>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</si>
  <si>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</si>
  <si>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</si>
  <si>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</si>
  <si>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</si>
  <si>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</si>
  <si>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</si>
  <si>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</si>
  <si>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</si>
  <si>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</si>
  <si>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</si>
  <si>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</si>
  <si>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</si>
  <si>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</si>
  <si>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</si>
  <si>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</si>
  <si>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</si>
  <si>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</si>
  <si>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</si>
  <si>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</si>
  <si>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</si>
  <si>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</si>
  <si>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</si>
  <si>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</si>
  <si>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</si>
  <si>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</si>
  <si>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</si>
  <si>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</si>
  <si>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</si>
  <si>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</si>
  <si>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</si>
  <si>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</si>
  <si>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</si>
  <si>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</si>
  <si>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</si>
  <si>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</si>
  <si>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</si>
  <si>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</si>
  <si>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</si>
  <si>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</si>
  <si>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</si>
  <si>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</si>
  <si>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</si>
  <si>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</si>
  <si>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</si>
  <si>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</si>
  <si>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</si>
  <si>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</si>
  <si>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</si>
  <si>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</si>
  <si>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</si>
  <si>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</si>
  <si>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</si>
  <si>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</si>
  <si>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</si>
  <si>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</si>
  <si>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</si>
  <si>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</si>
  <si>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</si>
  <si>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</si>
  <si>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</si>
  <si>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</si>
  <si>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</si>
  <si>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</si>
  <si>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</si>
  <si>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</si>
  <si>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</si>
  <si>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</si>
  <si>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</si>
  <si>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</si>
  <si>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</si>
  <si>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</si>
  <si>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</si>
  <si>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</si>
  <si>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</si>
  <si>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</si>
  <si>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</si>
  <si>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</si>
  <si>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</si>
  <si>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</si>
  <si>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</si>
  <si>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</si>
  <si>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</si>
  <si>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</si>
  <si>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</si>
  <si>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</si>
  <si>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</si>
  <si>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</si>
  <si>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</si>
  <si>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</si>
  <si>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</si>
  <si>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</si>
  <si>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</si>
  <si>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</si>
  <si>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</si>
  <si>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</si>
  <si>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</si>
  <si>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</si>
  <si>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</si>
  <si>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</si>
  <si>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</si>
  <si>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</si>
  <si>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</si>
  <si>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</si>
  <si>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</si>
  <si>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</si>
  <si>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</si>
  <si>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</si>
  <si>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</si>
  <si>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</si>
  <si>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</si>
  <si>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</si>
  <si>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</si>
  <si>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</si>
  <si>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</si>
  <si>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</si>
  <si>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</si>
  <si>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</si>
  <si>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</si>
  <si>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</si>
  <si>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</si>
  <si>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</si>
  <si>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</si>
  <si>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</si>
  <si>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</si>
  <si>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</si>
  <si>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</si>
  <si>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</si>
  <si>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</si>
  <si>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</si>
  <si>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</si>
  <si>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</si>
  <si>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</si>
  <si>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</si>
  <si>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</si>
  <si>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</si>
  <si>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</si>
  <si>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</si>
  <si>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</si>
  <si>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</si>
  <si>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</si>
  <si>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</si>
  <si>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</si>
  <si>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</si>
  <si>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</si>
  <si>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</si>
  <si>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</si>
  <si>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</si>
  <si>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</si>
  <si>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</si>
  <si>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</si>
  <si>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</si>
  <si>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</si>
  <si>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</si>
  <si>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</si>
  <si>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</si>
  <si>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</si>
  <si>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</si>
  <si>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</si>
  <si>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</si>
  <si>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</si>
  <si>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</si>
  <si>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</si>
  <si>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</si>
  <si>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</si>
  <si>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</si>
  <si>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</si>
  <si>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</si>
  <si>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</si>
  <si>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</si>
  <si>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</si>
  <si>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</si>
  <si>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</si>
  <si>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</si>
  <si>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</si>
  <si>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</si>
  <si>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</si>
  <si>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</si>
  <si>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</si>
  <si>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</si>
  <si>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</si>
  <si>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</si>
  <si>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</si>
  <si>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</si>
  <si>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</si>
  <si>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</si>
  <si>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</si>
  <si>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</si>
  <si>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</si>
  <si>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</si>
  <si>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</si>
  <si>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</si>
  <si>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</si>
  <si>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</si>
  <si>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</si>
  <si>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</si>
  <si>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</si>
  <si>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</si>
  <si>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</si>
  <si>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</si>
  <si>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</si>
  <si>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</si>
  <si>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</si>
  <si>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</si>
  <si>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</si>
  <si>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</si>
  <si>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</si>
  <si>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</si>
  <si>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</si>
  <si>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</si>
  <si>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</si>
  <si>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</si>
  <si>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</si>
  <si>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</si>
  <si>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</si>
  <si>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</si>
  <si>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</si>
  <si>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</si>
  <si>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</si>
  <si>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</si>
  <si>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</si>
  <si>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</si>
  <si>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</si>
  <si>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</si>
  <si>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</si>
  <si>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</si>
  <si>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</si>
  <si>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</si>
  <si>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</si>
  <si>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</si>
  <si>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</si>
  <si>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</si>
  <si>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</si>
  <si>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</si>
  <si>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</si>
  <si>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</si>
  <si>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</si>
  <si>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</si>
  <si>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</si>
  <si>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</si>
  <si>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</si>
  <si>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</si>
  <si>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</si>
  <si>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</si>
  <si>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</si>
  <si>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</si>
  <si>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</si>
  <si>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</si>
  <si>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</si>
  <si>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</si>
  <si>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</si>
  <si>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</si>
  <si>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</si>
  <si>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</si>
  <si>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</si>
  <si>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</si>
  <si>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</si>
  <si>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</si>
  <si>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</si>
  <si>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</si>
  <si>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</si>
  <si>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</si>
  <si>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</si>
  <si>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</si>
  <si>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</si>
  <si>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</si>
  <si>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</si>
  <si>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</si>
  <si>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</si>
  <si>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</si>
  <si>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</si>
  <si>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</si>
  <si>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</si>
  <si>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</si>
  <si>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</si>
  <si>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</si>
  <si>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</si>
  <si>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</si>
  <si>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</si>
  <si>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</si>
  <si>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</si>
  <si>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</si>
  <si>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</si>
  <si>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</si>
  <si>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</si>
  <si>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</si>
  <si>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</si>
  <si>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</si>
  <si>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</si>
  <si>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</si>
  <si>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</si>
  <si>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</si>
  <si>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</si>
  <si>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</si>
  <si>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</si>
  <si>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</si>
  <si>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</si>
  <si>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</si>
  <si>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</si>
  <si>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</si>
  <si>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</si>
  <si>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</si>
  <si>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</si>
  <si>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</si>
  <si>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</si>
  <si>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</si>
  <si>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</si>
  <si>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</si>
  <si>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</si>
  <si>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</si>
  <si>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</si>
  <si>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</si>
  <si>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</si>
  <si>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</si>
  <si>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</si>
  <si>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</si>
  <si>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</si>
  <si>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</si>
  <si>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</si>
  <si>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</si>
  <si>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</si>
  <si>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</si>
  <si>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</si>
  <si>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</si>
  <si>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</si>
  <si>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</si>
  <si>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</si>
  <si>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</si>
  <si>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</si>
  <si>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</si>
  <si>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</si>
  <si>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</si>
  <si>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</si>
  <si>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</si>
  <si>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</si>
  <si>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</si>
  <si>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</si>
  <si>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</si>
  <si>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</si>
  <si>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</si>
  <si>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</si>
  <si>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</si>
  <si>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</si>
  <si>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</si>
  <si>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</si>
  <si>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</si>
  <si>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</si>
  <si>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</si>
  <si>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</si>
  <si>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</si>
  <si>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</si>
  <si>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</si>
  <si>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</si>
  <si>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</si>
  <si>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</si>
  <si>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</si>
  <si>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</si>
  <si>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</si>
  <si>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</si>
  <si>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</si>
  <si>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</si>
  <si>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</si>
  <si>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</si>
  <si>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</si>
  <si>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</si>
  <si>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</si>
  <si>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</si>
  <si>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</si>
  <si>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</si>
  <si>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</si>
  <si>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</si>
  <si>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</si>
  <si>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</si>
  <si>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</si>
  <si>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</si>
  <si>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</si>
  <si>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</si>
  <si>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</si>
  <si>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</si>
  <si>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</si>
  <si>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</si>
  <si>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</si>
  <si>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</si>
  <si>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</si>
  <si>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</si>
  <si>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</si>
  <si>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</si>
  <si>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</si>
  <si>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</si>
  <si>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</si>
  <si>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</si>
  <si>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</si>
  <si>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</si>
  <si>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</si>
  <si>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</si>
  <si>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</si>
  <si>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</si>
  <si>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</si>
  <si>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</si>
  <si>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</si>
  <si>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</si>
  <si>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</si>
  <si>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</si>
  <si>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</si>
  <si>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</si>
  <si>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</si>
  <si>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</si>
  <si>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</si>
  <si>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</si>
  <si>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</si>
  <si>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</si>
  <si>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</si>
  <si>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</si>
  <si>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</si>
  <si>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</si>
  <si>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</si>
  <si>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</si>
  <si>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</si>
  <si>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</si>
  <si>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</si>
  <si>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</si>
  <si>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</si>
  <si>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</si>
  <si>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</si>
  <si>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</si>
  <si>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</si>
  <si>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</si>
  <si>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</si>
  <si>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</si>
  <si>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</si>
  <si>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</si>
  <si>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</si>
  <si>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</si>
  <si>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</si>
  <si>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</si>
  <si>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</si>
  <si>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</si>
  <si>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</si>
  <si>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</si>
  <si>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</si>
  <si>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</si>
  <si>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</si>
  <si>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</si>
  <si>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</si>
  <si>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</si>
  <si>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</si>
  <si>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</si>
  <si>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</si>
  <si>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</si>
  <si>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</si>
  <si>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</si>
  <si>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</si>
  <si>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</si>
  <si>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</si>
  <si>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</si>
  <si>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</si>
  <si>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</si>
  <si>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</si>
  <si>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</si>
  <si>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</si>
  <si>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</si>
  <si>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</si>
  <si>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</si>
  <si>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</si>
  <si>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</si>
  <si>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</si>
  <si>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</si>
  <si>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</si>
  <si>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</si>
  <si>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</si>
  <si>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</si>
  <si>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</si>
  <si>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</si>
  <si>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</si>
  <si>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</si>
  <si>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</si>
  <si>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</si>
  <si>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</si>
  <si>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</si>
  <si>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</si>
  <si>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</si>
  <si>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</si>
  <si>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</si>
  <si>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</si>
  <si>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</si>
  <si>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</si>
  <si>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</si>
  <si>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</si>
  <si>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</si>
  <si>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</si>
  <si>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</si>
  <si>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</si>
  <si>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</si>
  <si>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</si>
  <si>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</si>
  <si>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</si>
  <si>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</si>
  <si>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</si>
  <si>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</si>
  <si>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</si>
  <si>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</si>
  <si>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</si>
  <si>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</si>
  <si>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</si>
  <si>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</si>
  <si>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</si>
  <si>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</si>
  <si>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</si>
  <si>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</si>
  <si>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</si>
  <si>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</si>
  <si>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</si>
  <si>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</si>
  <si>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</si>
  <si>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</si>
  <si>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</si>
  <si>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</si>
  <si>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</si>
  <si>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</si>
  <si>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</si>
  <si>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</si>
  <si>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</si>
  <si>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</si>
  <si>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</si>
  <si>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</si>
  <si>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</si>
  <si>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</si>
  <si>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</si>
  <si>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</si>
  <si>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</si>
  <si>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</si>
  <si>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</si>
  <si>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</si>
  <si>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</si>
  <si>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</si>
  <si>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</si>
  <si>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</si>
  <si>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</si>
  <si>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</si>
  <si>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</si>
  <si>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</si>
  <si>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</si>
  <si>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</si>
  <si>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</si>
  <si>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</si>
  <si>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</si>
  <si>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</si>
  <si>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</si>
  <si>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</si>
  <si>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</si>
  <si>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</si>
  <si>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</si>
  <si>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</si>
  <si>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</si>
  <si>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</si>
  <si>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</si>
  <si>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</si>
  <si>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</si>
  <si>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</si>
  <si>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</si>
  <si>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</si>
  <si>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</si>
  <si>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</si>
  <si>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</si>
  <si>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</si>
  <si>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</si>
  <si>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</si>
  <si>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</si>
  <si>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</si>
  <si>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</si>
  <si>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</si>
  <si>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</si>
  <si>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</si>
  <si>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</si>
  <si>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</si>
  <si>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</si>
  <si>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</si>
  <si>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</si>
  <si>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</si>
  <si>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</si>
  <si>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</si>
  <si>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</si>
  <si>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</si>
  <si>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</si>
  <si>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</si>
  <si>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</si>
  <si>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</si>
  <si>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</si>
  <si>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</si>
  <si>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</si>
  <si>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</si>
  <si>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</si>
  <si>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</si>
  <si>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</si>
  <si>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</si>
  <si>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</si>
  <si>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</si>
  <si>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</si>
  <si>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</si>
  <si>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</si>
  <si>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</si>
  <si>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</si>
  <si>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</si>
  <si>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</si>
  <si>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</si>
  <si>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</si>
  <si>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</si>
  <si>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</si>
  <si>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</si>
  <si>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</si>
  <si>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</si>
  <si>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</si>
  <si>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</si>
  <si>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</si>
  <si>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</si>
  <si>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</si>
  <si>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</si>
  <si>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</si>
  <si>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</si>
  <si>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</si>
  <si>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</si>
  <si>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</si>
  <si>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</si>
  <si>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</si>
  <si>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</si>
  <si>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</si>
  <si>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</si>
  <si>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</si>
  <si>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</si>
  <si>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</si>
  <si>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</si>
  <si>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</si>
  <si>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</si>
  <si>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</si>
  <si>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</si>
  <si>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</si>
  <si>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</si>
  <si>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</si>
  <si>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</si>
  <si>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</si>
  <si>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</si>
  <si>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</si>
  <si>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</si>
  <si>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</si>
  <si>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</si>
  <si>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</si>
  <si>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</si>
  <si>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</si>
  <si>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</si>
  <si>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</si>
  <si>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</si>
  <si>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</si>
  <si>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</si>
  <si>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</si>
  <si>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</si>
  <si>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</si>
  <si>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</si>
  <si>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</si>
  <si>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</si>
  <si>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</si>
  <si>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</si>
  <si>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</si>
  <si>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</si>
  <si>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</si>
  <si>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</si>
  <si>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</si>
  <si>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</si>
  <si>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</si>
  <si>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</si>
  <si>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</si>
  <si>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</si>
  <si>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</si>
  <si>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</si>
  <si>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</si>
  <si>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</si>
  <si>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</si>
  <si>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</si>
  <si>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</si>
  <si>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</si>
  <si>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</si>
  <si>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</si>
  <si>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</si>
  <si>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</si>
  <si>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</si>
  <si>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</si>
  <si>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</si>
  <si>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</si>
  <si>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</si>
  <si>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</si>
  <si>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</si>
  <si>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</si>
  <si>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</si>
  <si>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</si>
  <si>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</si>
  <si>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</si>
  <si>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</si>
  <si>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</si>
  <si>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</si>
  <si>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</si>
  <si>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</si>
  <si>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</si>
  <si>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</si>
  <si>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</si>
  <si>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</si>
  <si>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</si>
  <si>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</si>
  <si>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</si>
  <si>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</si>
  <si>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</si>
  <si>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</si>
  <si>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</si>
  <si>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</si>
  <si>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</si>
  <si>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</si>
  <si>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</si>
  <si>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</si>
  <si>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</si>
  <si>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</si>
  <si>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</si>
  <si>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</si>
  <si>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</si>
  <si>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</si>
  <si>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</si>
  <si>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</si>
  <si>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</si>
  <si>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</si>
  <si>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</si>
  <si>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</si>
  <si>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</si>
  <si>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</si>
  <si>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</si>
  <si>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</si>
  <si>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</si>
  <si>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</si>
  <si>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</si>
  <si>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</si>
  <si>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</si>
  <si>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</si>
  <si>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</si>
  <si>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</si>
  <si>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</si>
  <si>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</si>
  <si>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</si>
  <si>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</si>
  <si>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</si>
  <si>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</si>
  <si>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</si>
  <si>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</si>
  <si>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</si>
  <si>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</si>
  <si>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</si>
  <si>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</si>
  <si>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</si>
  <si>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</si>
  <si>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</si>
  <si>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</si>
  <si>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</si>
  <si>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</si>
  <si>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</si>
  <si>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</si>
  <si>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</si>
  <si>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</si>
  <si>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</si>
  <si>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</si>
  <si>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</si>
  <si>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</si>
  <si>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</si>
  <si>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</si>
  <si>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</si>
  <si>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</si>
  <si>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</si>
  <si>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</si>
  <si>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</si>
  <si>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</si>
  <si>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</si>
  <si>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</si>
  <si>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</si>
  <si>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</si>
  <si>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</si>
  <si>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</si>
  <si>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</si>
  <si>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</si>
  <si>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</si>
  <si>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</si>
  <si>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</si>
  <si>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</si>
  <si>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</si>
  <si>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</si>
  <si>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</si>
  <si>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</si>
  <si>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</si>
  <si>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</si>
  <si>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</si>
  <si>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</si>
  <si>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</si>
  <si>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</si>
  <si>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</si>
  <si>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</si>
  <si>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</si>
  <si>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</si>
  <si>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</si>
  <si>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</si>
  <si>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</si>
  <si>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</si>
  <si>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</si>
  <si>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</si>
  <si>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</si>
  <si>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</si>
  <si>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</si>
  <si>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</si>
  <si>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</si>
  <si>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</si>
  <si>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</si>
  <si>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</si>
  <si>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</si>
  <si>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</si>
  <si>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</si>
  <si>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</si>
  <si>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</si>
  <si>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</si>
  <si>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</si>
  <si>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</si>
  <si>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</si>
  <si>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</si>
  <si>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</si>
  <si>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</si>
  <si>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</si>
  <si>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</si>
  <si>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</si>
  <si>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</si>
  <si>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</si>
  <si>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</si>
  <si>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</si>
  <si>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</si>
  <si>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</si>
  <si>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</si>
  <si>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</si>
  <si>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</si>
  <si>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</si>
  <si>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</si>
  <si>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</si>
  <si>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</si>
  <si>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</si>
  <si>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</si>
  <si>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</si>
  <si>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</si>
  <si>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</si>
  <si>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</si>
  <si>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</si>
  <si>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</si>
  <si>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</si>
  <si>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</si>
  <si>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</si>
  <si>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</si>
  <si>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</si>
  <si>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</si>
  <si>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</si>
  <si>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</si>
  <si>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</si>
  <si>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</si>
  <si>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</si>
  <si>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</si>
  <si>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</si>
  <si>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</si>
  <si>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</si>
  <si>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</si>
  <si>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</si>
  <si>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</si>
  <si>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</si>
  <si>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</si>
  <si>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</si>
  <si>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</si>
  <si>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</si>
  <si>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</si>
  <si>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</si>
  <si>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</si>
  <si>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</si>
  <si>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</si>
  <si>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</si>
  <si>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</si>
  <si>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</si>
  <si>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</si>
  <si>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</si>
  <si>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</si>
  <si>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</si>
  <si>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</si>
  <si>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</si>
  <si>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</si>
  <si>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</si>
  <si>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</si>
  <si>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</si>
  <si>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</si>
  <si>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</si>
  <si>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</si>
  <si>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</si>
  <si>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</si>
  <si>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</si>
  <si>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</si>
  <si>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</si>
  <si>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</si>
  <si>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</si>
  <si>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</si>
  <si>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</si>
  <si>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</si>
  <si>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</si>
  <si>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</si>
  <si>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</si>
  <si>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</si>
  <si>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</si>
  <si>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</si>
  <si>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</si>
  <si>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</si>
  <si>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</si>
  <si>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</si>
  <si>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</si>
  <si>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</si>
  <si>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</si>
  <si>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</si>
  <si>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</si>
  <si>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</si>
  <si>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</si>
  <si>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</si>
  <si>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</si>
  <si>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</si>
  <si>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</si>
  <si>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</si>
  <si>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</si>
  <si>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</si>
  <si>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</si>
  <si>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</si>
  <si>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</si>
  <si>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</si>
  <si>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</si>
  <si>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</si>
  <si>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</si>
  <si>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</si>
  <si>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</si>
  <si>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</si>
  <si>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</si>
  <si>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</si>
  <si>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</si>
  <si>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</si>
  <si>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</si>
  <si>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</si>
  <si>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</si>
  <si>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</si>
  <si>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</si>
  <si>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</si>
  <si>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</si>
  <si>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</si>
  <si>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</si>
  <si>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</si>
  <si>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</si>
  <si>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</si>
  <si>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</si>
  <si>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</si>
  <si>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</si>
  <si>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</si>
  <si>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</si>
  <si>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</si>
  <si>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</si>
  <si>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</si>
  <si>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</si>
  <si>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</si>
  <si>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</si>
  <si>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</si>
  <si>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</si>
  <si>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</si>
  <si>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</si>
  <si>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</si>
  <si>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</si>
  <si>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</si>
  <si>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</si>
  <si>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</si>
  <si>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</si>
  <si>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</si>
  <si>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</si>
  <si>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</si>
  <si>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</si>
  <si>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</si>
  <si>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</si>
  <si>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</si>
  <si>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</si>
  <si>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</si>
  <si>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</si>
  <si>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</si>
  <si>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</si>
  <si>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</si>
  <si>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</si>
  <si>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</si>
  <si>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</si>
  <si>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</si>
  <si>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</si>
  <si>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</si>
  <si>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</si>
  <si>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</si>
  <si>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</si>
  <si>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</si>
  <si>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</si>
  <si>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</si>
  <si>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</si>
  <si>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</si>
  <si>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</si>
  <si>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</si>
  <si>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</si>
  <si>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</si>
  <si>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</si>
  <si>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</si>
  <si>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</si>
  <si>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</si>
  <si>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</si>
  <si>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</si>
  <si>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</si>
  <si>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</si>
  <si>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</si>
  <si>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</si>
  <si>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</si>
  <si>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</si>
  <si>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</si>
  <si>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</si>
  <si>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</si>
  <si>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</si>
  <si>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</si>
  <si>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</si>
  <si>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</si>
  <si>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</si>
  <si>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</si>
  <si>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</si>
  <si>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</si>
  <si>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</si>
  <si>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</si>
  <si>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</si>
  <si>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</si>
  <si>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</si>
  <si>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</si>
  <si>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</si>
  <si>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</si>
  <si>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</si>
  <si>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</si>
  <si>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</si>
  <si>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</si>
  <si>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</si>
  <si>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</si>
  <si>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</si>
  <si>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</si>
  <si>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</si>
  <si>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</si>
  <si>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</si>
  <si>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</si>
  <si>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</si>
  <si>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</si>
  <si>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</si>
  <si>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</si>
  <si>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</si>
  <si>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</si>
  <si>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</si>
  <si>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</si>
  <si>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</si>
  <si>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</si>
  <si>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</si>
  <si>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</si>
  <si>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</si>
  <si>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</si>
  <si>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</si>
  <si>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</si>
  <si>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</si>
  <si>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</si>
  <si>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</si>
  <si>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</si>
  <si>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</si>
  <si>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</si>
  <si>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</si>
  <si>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</si>
  <si>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</si>
  <si>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</si>
  <si>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</si>
  <si>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</si>
  <si>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</si>
  <si>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</si>
  <si>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</si>
  <si>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</si>
  <si>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</si>
  <si>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</si>
  <si>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</si>
  <si>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</si>
  <si>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</si>
  <si>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</si>
  <si>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</si>
  <si>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</si>
  <si>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</si>
  <si>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</si>
  <si>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</si>
  <si>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</si>
  <si>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</si>
  <si>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</si>
  <si>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</si>
  <si>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</si>
  <si>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</si>
  <si>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</si>
  <si>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</si>
  <si>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</si>
  <si>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</si>
  <si>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</si>
  <si>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</si>
  <si>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</si>
  <si>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</si>
  <si>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</si>
  <si>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</si>
  <si>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</si>
  <si>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</si>
  <si>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</si>
  <si>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</si>
  <si>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</si>
  <si>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</si>
  <si>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</si>
  <si>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</si>
  <si>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</si>
  <si>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</si>
  <si>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</si>
  <si>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</si>
  <si>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</si>
  <si>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</si>
  <si>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</si>
  <si>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</si>
  <si>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</si>
  <si>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</si>
  <si>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</si>
  <si>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</si>
  <si>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</si>
  <si>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</si>
  <si>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</si>
  <si>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</si>
  <si>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</si>
  <si>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</si>
  <si>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</si>
  <si>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</si>
  <si>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</si>
  <si>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</si>
  <si>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</si>
  <si>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</si>
  <si>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</si>
  <si>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</si>
  <si>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</si>
  <si>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</si>
  <si>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</si>
  <si>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</si>
  <si>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</si>
  <si>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</si>
  <si>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</si>
  <si>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</si>
  <si>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</si>
  <si>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</si>
  <si>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</si>
  <si>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</si>
  <si>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</si>
  <si>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</si>
  <si>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</si>
  <si>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</si>
  <si>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</si>
  <si>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</si>
  <si>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</si>
  <si>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</si>
  <si>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</si>
  <si>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</si>
  <si>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</si>
  <si>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</si>
  <si>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</si>
  <si>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</si>
  <si>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</si>
  <si>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</si>
  <si>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</si>
  <si>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</si>
  <si>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</si>
  <si>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</si>
  <si>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</si>
  <si>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</si>
  <si>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</si>
  <si>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</si>
  <si>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</si>
  <si>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</si>
  <si>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</si>
  <si>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</si>
  <si>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</si>
  <si>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</si>
  <si>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</si>
  <si>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</si>
  <si>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</si>
  <si>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</si>
  <si>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</si>
  <si>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</si>
  <si>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</si>
  <si>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</si>
  <si>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</si>
  <si>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</si>
  <si>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</si>
  <si>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</si>
  <si>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</si>
  <si>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</si>
  <si>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</si>
  <si>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</si>
  <si>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</si>
  <si>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</si>
  <si>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</si>
  <si>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</si>
  <si>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</si>
  <si>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</si>
  <si>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</si>
  <si>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</si>
  <si>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</si>
  <si>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</si>
  <si>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</si>
  <si>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</si>
  <si>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</si>
  <si>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</si>
  <si>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</si>
  <si>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</si>
  <si>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</si>
  <si>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</si>
  <si>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</si>
  <si>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</si>
  <si>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</si>
  <si>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</si>
  <si>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</si>
  <si>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</si>
  <si>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</si>
  <si>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</si>
  <si>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</si>
  <si>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</si>
  <si>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</si>
  <si>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</si>
  <si>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</si>
  <si>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</si>
  <si>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</si>
  <si>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</si>
  <si>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</si>
  <si>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</si>
  <si>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</si>
  <si>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</si>
  <si>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</si>
  <si>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</si>
  <si>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</si>
  <si>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</si>
  <si>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</si>
  <si>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</si>
  <si>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</si>
  <si>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</si>
  <si>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</si>
  <si>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</si>
  <si>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</si>
  <si>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</si>
  <si>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</si>
  <si>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</si>
  <si>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</si>
  <si>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</si>
  <si>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</si>
  <si>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</si>
  <si>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</si>
  <si>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</si>
  <si>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</si>
  <si>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</si>
  <si>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</si>
  <si>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</si>
  <si>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</si>
  <si>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</si>
  <si>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</si>
  <si>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</si>
  <si>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</si>
  <si>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</si>
  <si>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</si>
  <si>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</si>
  <si>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</si>
  <si>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</si>
  <si>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</si>
  <si>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</si>
  <si>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</si>
  <si>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</si>
  <si>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</si>
  <si>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</si>
  <si>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</si>
  <si>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</si>
  <si>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</si>
  <si>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</si>
  <si>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</si>
  <si>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</si>
  <si>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</si>
  <si>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</si>
  <si>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</si>
  <si>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</si>
  <si>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</si>
  <si>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</si>
  <si>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</si>
  <si>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</si>
  <si>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</si>
  <si>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</si>
  <si>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</si>
  <si>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</si>
  <si>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</si>
  <si>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</si>
  <si>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</si>
  <si>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</si>
  <si>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</si>
  <si>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</si>
  <si>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</si>
  <si>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</si>
  <si>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</si>
  <si>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</si>
  <si>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</si>
  <si>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</si>
  <si>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</si>
  <si>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</si>
  <si>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</si>
  <si>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</si>
  <si>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</si>
  <si>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</si>
  <si>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</si>
  <si>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</si>
  <si>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</si>
  <si>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</si>
  <si>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</si>
  <si>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</si>
  <si>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</si>
  <si>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</si>
  <si>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</si>
  <si>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</si>
  <si>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</si>
  <si>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</si>
  <si>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</si>
  <si>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</si>
  <si>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</si>
  <si>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</si>
  <si>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</si>
  <si>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</si>
  <si>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</si>
  <si>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</si>
  <si>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</si>
  <si>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</si>
  <si>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</si>
  <si>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</si>
  <si>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</si>
  <si>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</si>
  <si>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</si>
  <si>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</si>
  <si>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</si>
  <si>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</si>
  <si>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</si>
  <si>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</si>
  <si>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</si>
  <si>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</si>
  <si>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</si>
  <si>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</si>
  <si>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</si>
  <si>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</si>
  <si>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</si>
  <si>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</si>
  <si>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</si>
  <si>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</si>
  <si>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</si>
  <si>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</si>
  <si>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</si>
  <si>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</si>
  <si>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</si>
  <si>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</si>
  <si>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</si>
  <si>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</si>
  <si>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</si>
  <si>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</si>
  <si>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</si>
  <si>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</si>
  <si>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</si>
  <si>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</si>
  <si>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</si>
  <si>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</si>
  <si>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</si>
  <si>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</si>
  <si>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</si>
  <si>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</si>
  <si>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</si>
  <si>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</si>
  <si>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</si>
  <si>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</si>
  <si>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</si>
  <si>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</si>
  <si>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</si>
  <si>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</si>
  <si>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</si>
  <si>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</si>
  <si>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</si>
  <si>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</si>
  <si>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</si>
  <si>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</si>
  <si>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</si>
  <si>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</si>
  <si>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</si>
  <si>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</si>
  <si>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</si>
  <si>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</si>
  <si>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</si>
  <si>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</si>
  <si>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</si>
  <si>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</si>
  <si>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</si>
  <si>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</si>
  <si>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</si>
  <si>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</si>
  <si>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</si>
  <si>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</si>
  <si>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</si>
  <si>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</si>
  <si>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</si>
  <si>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</si>
  <si>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</si>
  <si>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</si>
  <si>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</si>
  <si>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</si>
  <si>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</si>
  <si>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</si>
  <si>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</si>
  <si>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</si>
  <si>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</si>
  <si>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</si>
  <si>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</si>
  <si>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</si>
  <si>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</si>
  <si>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</si>
  <si>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</si>
  <si>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</si>
  <si>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</si>
  <si>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</si>
  <si>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</si>
  <si>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</si>
  <si>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</si>
  <si>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</si>
  <si>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</si>
  <si>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</si>
  <si>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</si>
  <si>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</si>
  <si>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</si>
  <si>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</si>
  <si>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</si>
  <si>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</si>
  <si>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</si>
  <si>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</si>
  <si>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</si>
  <si>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</si>
  <si>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</si>
  <si>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</si>
  <si>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</si>
  <si>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</si>
  <si>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</si>
  <si>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</si>
  <si>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</si>
  <si>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</si>
  <si>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</si>
  <si>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</si>
  <si>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</si>
  <si>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</si>
  <si>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</si>
  <si>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</si>
  <si>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</si>
  <si>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</si>
  <si>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</si>
  <si>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</si>
  <si>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</si>
  <si>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</si>
  <si>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</si>
  <si>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</si>
  <si>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</si>
  <si>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</si>
  <si>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</si>
  <si>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</si>
  <si>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</si>
  <si>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</si>
  <si>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</si>
  <si>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</si>
  <si>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</si>
  <si>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</si>
  <si>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</si>
  <si>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</si>
  <si>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</si>
  <si>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</si>
  <si>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</si>
  <si>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</si>
  <si>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</si>
  <si>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</si>
  <si>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</si>
  <si>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</si>
  <si>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</si>
  <si>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</si>
  <si>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</si>
  <si>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</si>
  <si>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</si>
  <si>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</si>
  <si>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</si>
  <si>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</si>
  <si>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</si>
  <si>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</si>
  <si>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</si>
  <si>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</si>
  <si>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</si>
  <si>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</si>
  <si>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</si>
  <si>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</si>
  <si>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</si>
  <si>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</si>
  <si>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</si>
  <si>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</si>
  <si>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</si>
  <si>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</si>
  <si>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</si>
  <si>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</si>
  <si>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</si>
  <si>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</si>
  <si>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</si>
  <si>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</si>
  <si>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</si>
  <si>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</si>
  <si>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</si>
  <si>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</si>
  <si>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</si>
  <si>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</si>
  <si>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</si>
  <si>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</si>
  <si>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</si>
  <si>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</si>
  <si>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</si>
  <si>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</si>
  <si>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</si>
  <si>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</si>
  <si>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</si>
  <si>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</si>
  <si>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</si>
  <si>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</si>
  <si>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</si>
  <si>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</si>
  <si>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</si>
  <si>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</si>
  <si>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</si>
  <si>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</si>
  <si>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</si>
  <si>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</si>
  <si>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</si>
  <si>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</si>
  <si>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</si>
  <si>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</si>
  <si>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</si>
  <si>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</si>
  <si>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</si>
  <si>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</si>
  <si>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</si>
  <si>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</si>
  <si>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</si>
  <si>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</si>
  <si>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</si>
  <si>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</si>
  <si>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</si>
  <si>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</si>
  <si>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</si>
  <si>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</si>
  <si>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</si>
  <si>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</si>
  <si>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</si>
  <si>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</si>
  <si>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</si>
  <si>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</si>
  <si>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</si>
  <si>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</si>
  <si>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</si>
  <si>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</si>
  <si>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</si>
  <si>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</si>
  <si>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</si>
  <si>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</si>
  <si>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</si>
  <si>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</si>
  <si>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</si>
  <si>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</si>
  <si>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</si>
  <si>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</si>
  <si>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</si>
  <si>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</si>
  <si>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</si>
  <si>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</si>
  <si>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</si>
  <si>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</si>
  <si>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</si>
  <si>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</si>
  <si>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</si>
  <si>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</si>
  <si>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</si>
  <si>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</si>
  <si>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</si>
  <si>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</si>
  <si>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</si>
  <si>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</si>
  <si>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</si>
  <si>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</si>
  <si>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</si>
  <si>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</si>
  <si>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</si>
  <si>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</si>
  <si>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</si>
  <si>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</si>
  <si>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</si>
  <si>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</si>
  <si>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</si>
  <si>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</si>
  <si>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</si>
  <si>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</si>
  <si>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</si>
  <si>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</si>
  <si>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</si>
  <si>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</si>
  <si>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</si>
  <si>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</si>
  <si>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</si>
  <si>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</si>
  <si>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</si>
  <si>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</si>
  <si>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</si>
  <si>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</si>
  <si>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</si>
  <si>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</si>
  <si>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</si>
  <si>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</si>
  <si>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</si>
  <si>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</si>
  <si>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</si>
  <si>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</si>
  <si>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</si>
  <si>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</si>
  <si>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</si>
  <si>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</si>
  <si>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</si>
  <si>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</si>
  <si>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</si>
  <si>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</si>
  <si>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</si>
  <si>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</si>
  <si>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</si>
  <si>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</si>
  <si>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</si>
  <si>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</si>
  <si>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</si>
  <si>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</si>
  <si>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</si>
  <si>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</si>
  <si>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</si>
  <si>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</si>
  <si>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</si>
  <si>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</si>
  <si>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</si>
  <si>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</si>
  <si>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</si>
  <si>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</si>
  <si>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</si>
  <si>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</si>
  <si>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</si>
  <si>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</si>
  <si>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</si>
  <si>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</si>
  <si>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</si>
  <si>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</si>
  <si>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</si>
  <si>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</si>
  <si>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</si>
  <si>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</si>
  <si>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</si>
  <si>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</si>
  <si>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</si>
  <si>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</si>
  <si>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</si>
  <si>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</si>
  <si>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</si>
  <si>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</si>
  <si>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</si>
  <si>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</si>
  <si>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</si>
  <si>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</si>
  <si>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</si>
  <si>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</si>
  <si>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</si>
  <si>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</si>
  <si>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</si>
  <si>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</si>
  <si>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</si>
  <si>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</si>
  <si>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</si>
  <si>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</si>
  <si>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</si>
  <si>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</si>
  <si>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</si>
  <si>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</si>
  <si>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</si>
  <si>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</si>
  <si>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</si>
  <si>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</si>
  <si>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</si>
  <si>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</si>
  <si>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</si>
  <si>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</si>
  <si>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</si>
  <si>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</si>
  <si>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</si>
  <si>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</si>
  <si>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</si>
  <si>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</si>
  <si>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</si>
  <si>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</si>
  <si>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</si>
  <si>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</si>
  <si>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</si>
  <si>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</si>
  <si>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</si>
  <si>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</si>
  <si>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</si>
  <si>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</si>
  <si>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</si>
  <si>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</si>
  <si>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</si>
  <si>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</si>
  <si>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</si>
  <si>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</si>
  <si>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</si>
  <si>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</si>
  <si>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</si>
  <si>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</si>
  <si>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</si>
  <si>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</si>
  <si>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</si>
  <si>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</si>
  <si>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</si>
  <si>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</si>
  <si>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</si>
  <si>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</si>
  <si>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</si>
  <si>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</si>
  <si>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</si>
  <si>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</si>
  <si>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</si>
  <si>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</si>
  <si>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</si>
  <si>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</si>
  <si>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</si>
  <si>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</si>
  <si>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</si>
  <si>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</si>
  <si>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</si>
  <si>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</si>
  <si>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</si>
  <si>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</si>
  <si>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</si>
  <si>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</si>
  <si>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</si>
  <si>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</si>
  <si>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</si>
  <si>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</si>
  <si>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</si>
  <si>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</si>
  <si>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</si>
  <si>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</si>
  <si>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</si>
  <si>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</si>
  <si>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</si>
  <si>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</si>
  <si>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</si>
  <si>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</si>
  <si>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</si>
  <si>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</si>
  <si>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</si>
  <si>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</si>
  <si>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</si>
  <si>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</si>
  <si>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</si>
  <si>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</si>
  <si>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</si>
  <si>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</si>
  <si>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</si>
  <si>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</si>
  <si>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</si>
  <si>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</si>
  <si>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</si>
  <si>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</si>
  <si>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</si>
  <si>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</si>
  <si>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</si>
  <si>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</si>
  <si>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</si>
  <si>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</si>
  <si>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</si>
  <si>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</si>
  <si>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</si>
  <si>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</si>
  <si>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</si>
  <si>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</si>
  <si>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</si>
  <si>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</si>
  <si>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</si>
  <si>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</si>
  <si>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</si>
  <si>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</si>
  <si>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</si>
  <si>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</si>
  <si>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</si>
  <si>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</si>
  <si>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</si>
  <si>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</si>
  <si>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</si>
  <si>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</si>
  <si>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</si>
  <si>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</si>
  <si>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</si>
  <si>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</si>
  <si>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</si>
  <si>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</si>
  <si>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</si>
  <si>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</si>
  <si>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</si>
  <si>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</si>
  <si>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</si>
  <si>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</si>
  <si>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</si>
  <si>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</si>
  <si>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</si>
  <si>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</si>
  <si>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</si>
  <si>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</si>
  <si>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</si>
  <si>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</si>
  <si>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</si>
  <si>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</si>
  <si>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</si>
  <si>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</si>
  <si>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</si>
  <si>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</si>
  <si>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</si>
  <si>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</si>
  <si>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</si>
  <si>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</si>
  <si>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</si>
  <si>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</si>
  <si>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</si>
  <si>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</si>
  <si>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</si>
  <si>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</si>
  <si>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</si>
  <si>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</si>
  <si>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</si>
  <si>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</si>
  <si>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</si>
  <si>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</si>
  <si>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</si>
  <si>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</si>
  <si>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</si>
  <si>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</si>
  <si>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</si>
  <si>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</si>
  <si>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</si>
  <si>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</si>
  <si>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</si>
  <si>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</si>
  <si>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</si>
  <si>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</si>
  <si>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</si>
  <si>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</si>
  <si>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</si>
  <si>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</si>
  <si>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</si>
  <si>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</si>
  <si>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</si>
  <si>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</si>
  <si>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</si>
  <si>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</si>
  <si>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</si>
  <si>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</si>
  <si>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</si>
  <si>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</si>
  <si>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</si>
  <si>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</si>
  <si>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</si>
  <si>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</si>
  <si>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</si>
  <si>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</si>
  <si>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</si>
  <si>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</si>
  <si>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</si>
  <si>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</si>
  <si>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</si>
  <si>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</si>
  <si>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</si>
  <si>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</si>
  <si>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</si>
  <si>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</si>
  <si>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</si>
  <si>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</si>
  <si>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</si>
  <si>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</si>
  <si>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</si>
  <si>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</si>
  <si>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</si>
  <si>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</si>
  <si>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</si>
  <si>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</si>
  <si>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</si>
  <si>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</si>
  <si>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</si>
  <si>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</si>
  <si>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</si>
  <si>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</si>
  <si>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</si>
  <si>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</si>
  <si>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</si>
  <si>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</si>
  <si>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</si>
  <si>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</si>
  <si>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</si>
  <si>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</si>
  <si>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</si>
  <si>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</si>
  <si>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</si>
  <si>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</si>
  <si>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</si>
  <si>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</si>
  <si>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</si>
  <si>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</si>
  <si>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</si>
  <si>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</si>
  <si>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</si>
  <si>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</si>
  <si>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</si>
  <si>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</si>
  <si>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</si>
  <si>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</si>
  <si>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</si>
  <si>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</si>
  <si>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</si>
  <si>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</si>
  <si>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</si>
  <si>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</si>
  <si>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</si>
  <si>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</si>
  <si>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</si>
  <si>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</si>
  <si>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</si>
  <si>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</si>
  <si>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</si>
  <si>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</si>
  <si>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</si>
  <si>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</si>
  <si>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</si>
  <si>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</si>
  <si>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</si>
  <si>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</si>
  <si>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</si>
  <si>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</si>
  <si>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</si>
  <si>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</si>
  <si>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</si>
  <si>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</si>
  <si>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</si>
  <si>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</si>
  <si>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</si>
  <si>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</si>
  <si>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</si>
  <si>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</si>
  <si>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</si>
  <si>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</si>
  <si>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</si>
  <si>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</si>
  <si>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</si>
  <si>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</si>
  <si>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</si>
  <si>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</si>
  <si>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</si>
  <si>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</si>
  <si>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</si>
  <si>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</si>
  <si>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</si>
  <si>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</si>
  <si>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</si>
  <si>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</si>
  <si>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</si>
  <si>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</si>
  <si>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</si>
  <si>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</si>
  <si>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</si>
  <si>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</si>
  <si>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</si>
  <si>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</si>
  <si>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</si>
  <si>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</si>
  <si>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</si>
  <si>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</si>
  <si>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</si>
  <si>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</si>
  <si>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</si>
  <si>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</si>
  <si>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</si>
  <si>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</si>
  <si>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</si>
  <si>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</si>
  <si>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</si>
  <si>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</si>
  <si>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</si>
  <si>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</si>
  <si>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</si>
  <si>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</si>
  <si>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</si>
  <si>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</si>
  <si>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</si>
  <si>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</si>
  <si>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</si>
  <si>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</si>
  <si>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</si>
  <si>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</si>
  <si>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</si>
  <si>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</si>
  <si>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</si>
  <si>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</si>
  <si>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</si>
  <si>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</si>
  <si>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</si>
  <si>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</si>
  <si>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</si>
  <si>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</si>
  <si>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</si>
  <si>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</si>
  <si>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</si>
  <si>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</si>
  <si>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</si>
  <si>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</si>
  <si>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</si>
  <si>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</si>
  <si>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</si>
  <si>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</si>
  <si>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</si>
  <si>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</si>
  <si>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</si>
  <si>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</si>
  <si>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</si>
  <si>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</si>
  <si>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</si>
  <si>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</si>
  <si>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</si>
  <si>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</si>
  <si>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</si>
  <si>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</si>
  <si>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</si>
  <si>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</si>
  <si>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</si>
  <si>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</si>
  <si>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</si>
  <si>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</si>
  <si>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</si>
  <si>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</si>
  <si>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</si>
  <si>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</si>
  <si>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</si>
  <si>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</si>
  <si>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</si>
  <si>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</si>
  <si>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</si>
  <si>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</si>
  <si>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</si>
  <si>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</si>
  <si>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</si>
  <si>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</si>
  <si>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</si>
  <si>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</si>
  <si>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</si>
  <si>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</si>
  <si>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</si>
  <si>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</si>
  <si>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</si>
  <si>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</si>
  <si>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</si>
  <si>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</si>
  <si>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</si>
  <si>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</si>
  <si>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</si>
  <si>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</si>
  <si>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</si>
  <si>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</si>
  <si>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</si>
  <si>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</si>
  <si>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</si>
  <si>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</si>
  <si>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</si>
  <si>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</si>
  <si>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</si>
  <si>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</si>
  <si>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</si>
  <si>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</si>
  <si>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</si>
  <si>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</si>
  <si>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</si>
  <si>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</si>
  <si>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</si>
  <si>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</si>
  <si>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</si>
  <si>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</si>
  <si>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</si>
  <si>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</si>
  <si>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</si>
  <si>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</si>
  <si>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</si>
  <si>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</si>
  <si>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</si>
  <si>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</si>
  <si>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</si>
  <si>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</si>
  <si>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</si>
  <si>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</si>
  <si>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</si>
  <si>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</si>
  <si>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</si>
  <si>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</si>
  <si>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</si>
  <si>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</si>
  <si>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</si>
  <si>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</si>
  <si>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</si>
  <si>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</si>
  <si>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</si>
  <si>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</si>
  <si>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</si>
  <si>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</si>
  <si>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</si>
  <si>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</si>
  <si>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</si>
  <si>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</si>
  <si>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</si>
  <si>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</si>
  <si>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</si>
  <si>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</si>
  <si>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</si>
  <si>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</si>
  <si>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</si>
  <si>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</si>
  <si>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</si>
  <si>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</si>
  <si>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</si>
  <si>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</si>
  <si>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</si>
  <si>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</si>
  <si>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</si>
  <si>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</si>
  <si>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</si>
  <si>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</si>
  <si>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</si>
  <si>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</si>
  <si>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</si>
  <si>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</si>
  <si>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</si>
  <si>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</si>
  <si>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</si>
  <si>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</si>
  <si>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</si>
  <si>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</si>
  <si>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</si>
  <si>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</si>
  <si>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</si>
  <si>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</si>
  <si>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</si>
  <si>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</si>
  <si>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</si>
  <si>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</si>
  <si>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</si>
  <si>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</si>
  <si>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</si>
  <si>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</si>
  <si>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</si>
  <si>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</si>
  <si>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</si>
  <si>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</si>
  <si>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</si>
  <si>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</si>
  <si>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</si>
  <si>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</si>
  <si>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</si>
  <si>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</si>
  <si>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</si>
  <si>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</si>
  <si>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</si>
  <si>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</si>
  <si>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</si>
  <si>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</si>
  <si>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</si>
  <si>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</si>
  <si>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</si>
  <si>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</si>
  <si>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</si>
  <si>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</si>
  <si>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</si>
  <si>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</si>
  <si>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</si>
  <si>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</si>
  <si>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</si>
  <si>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</si>
  <si>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</si>
  <si>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</si>
  <si>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</si>
  <si>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</si>
  <si>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</si>
  <si>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</si>
  <si>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</si>
  <si>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</si>
  <si>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</si>
  <si>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</si>
  <si>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</si>
  <si>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</si>
  <si>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</si>
  <si>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</si>
  <si>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</si>
  <si>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</si>
  <si>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</si>
  <si>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</si>
  <si>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</si>
  <si>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</si>
  <si>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</si>
  <si>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</si>
  <si>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</si>
  <si>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</si>
  <si>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</si>
  <si>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</si>
  <si>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</si>
  <si>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</si>
  <si>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</si>
  <si>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</si>
  <si>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</si>
  <si>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</si>
  <si>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</si>
  <si>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</si>
  <si>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</si>
  <si>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</si>
  <si>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</si>
  <si>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</si>
  <si>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</si>
  <si>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</si>
  <si>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</si>
  <si>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</si>
  <si>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</si>
  <si>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</si>
  <si>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</si>
  <si>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</si>
  <si>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</si>
  <si>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</si>
  <si>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</si>
  <si>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</si>
  <si>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</si>
  <si>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</si>
  <si>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</si>
  <si>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</si>
  <si>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</si>
  <si>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</si>
  <si>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</si>
  <si>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</si>
  <si>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</si>
  <si>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</si>
  <si>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</si>
  <si>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</si>
  <si>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</si>
  <si>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</si>
  <si>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</si>
  <si>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</si>
  <si>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</si>
  <si>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</si>
  <si>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</si>
  <si>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</si>
  <si>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</si>
  <si>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</si>
  <si>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</si>
  <si>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</si>
  <si>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</si>
  <si>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</si>
  <si>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</si>
  <si>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</si>
  <si>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</si>
  <si>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</si>
  <si>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</si>
  <si>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</si>
  <si>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</si>
  <si>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</si>
  <si>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</si>
  <si>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</si>
  <si>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</si>
  <si>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</si>
  <si>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</si>
  <si>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</si>
  <si>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</si>
  <si>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</si>
  <si>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</si>
  <si>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</si>
  <si>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</si>
  <si>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</si>
  <si>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</si>
  <si>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</si>
  <si>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</si>
  <si>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</si>
  <si>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</si>
  <si>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</si>
  <si>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</si>
  <si>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</si>
  <si>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</si>
  <si>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</si>
  <si>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</si>
  <si>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</si>
  <si>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</si>
  <si>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</si>
  <si>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</si>
  <si>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</si>
  <si>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</si>
  <si>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</si>
  <si>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</si>
  <si>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</si>
  <si>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</si>
  <si>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</si>
  <si>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</si>
  <si>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</si>
  <si>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</si>
  <si>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</si>
  <si>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</si>
  <si>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</si>
  <si>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</si>
  <si>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</si>
  <si>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</si>
  <si>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</si>
  <si>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</si>
  <si>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</si>
  <si>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</si>
  <si>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</si>
  <si>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</si>
  <si>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</si>
  <si>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</si>
  <si>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</si>
  <si>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</si>
  <si>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</si>
  <si>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</si>
  <si>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</si>
  <si>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</si>
  <si>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</si>
  <si>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</si>
  <si>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</si>
  <si>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</si>
  <si>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</si>
  <si>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</si>
  <si>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</si>
  <si>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</si>
  <si>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</si>
  <si>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</si>
  <si>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</si>
  <si>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</si>
  <si>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</si>
  <si>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</si>
  <si>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</si>
  <si>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</si>
  <si>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</si>
  <si>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</si>
  <si>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</si>
  <si>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</si>
  <si>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</si>
  <si>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</si>
  <si>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</si>
  <si>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</si>
  <si>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</si>
  <si>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</si>
  <si>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</si>
  <si>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</si>
  <si>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</si>
  <si>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</si>
  <si>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</si>
  <si>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</si>
  <si>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</si>
  <si>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</si>
  <si>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</si>
  <si>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</si>
  <si>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</si>
  <si>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</si>
  <si>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</si>
  <si>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</si>
  <si>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</si>
  <si>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</si>
  <si>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</si>
  <si>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</si>
  <si>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</si>
  <si>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</si>
  <si>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</si>
  <si>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</si>
  <si>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</si>
  <si>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</si>
  <si>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</si>
  <si>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</si>
  <si>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</si>
  <si>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</si>
  <si>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</si>
  <si>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</si>
  <si>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</si>
  <si>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</si>
  <si>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</si>
  <si>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</si>
  <si>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</si>
  <si>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</si>
  <si>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</si>
  <si>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</si>
  <si>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</si>
  <si>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</si>
  <si>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</si>
  <si>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</si>
  <si>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</si>
  <si>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</si>
  <si>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</si>
  <si>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</si>
  <si>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</si>
  <si>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</si>
  <si>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</si>
  <si>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</si>
  <si>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</si>
  <si>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</si>
  <si>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</si>
  <si>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</si>
  <si>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</si>
  <si>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</si>
  <si>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</si>
  <si>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</si>
  <si>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</si>
  <si>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</si>
  <si>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</si>
  <si>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</si>
  <si>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</si>
  <si>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</si>
  <si>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</si>
  <si>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</si>
  <si>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</si>
  <si>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</si>
  <si>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</si>
  <si>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</si>
  <si>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</si>
  <si>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</si>
  <si>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</si>
  <si>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</si>
  <si>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</si>
  <si>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</si>
  <si>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</si>
  <si>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</si>
  <si>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</si>
  <si>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</si>
  <si>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</si>
  <si>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</si>
  <si>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</si>
  <si>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</si>
  <si>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</si>
  <si>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</si>
  <si>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</si>
  <si>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</si>
  <si>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</si>
  <si>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</si>
  <si>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</si>
  <si>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</si>
  <si>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</si>
  <si>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</si>
  <si>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</si>
  <si>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</si>
  <si>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</si>
  <si>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</si>
  <si>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</si>
  <si>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</si>
  <si>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</si>
  <si>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</si>
  <si>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</si>
  <si>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</si>
  <si>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</si>
  <si>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</si>
  <si>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</si>
  <si>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</si>
  <si>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</si>
  <si>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</si>
  <si>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</si>
  <si>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</si>
  <si>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</si>
  <si>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</si>
  <si>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</si>
  <si>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</si>
  <si>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</si>
  <si>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</si>
  <si>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</si>
  <si>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</si>
  <si>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</si>
  <si>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</si>
  <si>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</si>
  <si>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</si>
  <si>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</si>
  <si>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</si>
  <si>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</si>
  <si>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</si>
  <si>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</si>
  <si>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</si>
  <si>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</si>
  <si>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</si>
  <si>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</si>
  <si>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</si>
  <si>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</si>
  <si>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</si>
  <si>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</si>
  <si>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</si>
  <si>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</si>
  <si>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</si>
  <si>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</si>
  <si>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</si>
  <si>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</si>
  <si>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</si>
  <si>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</si>
  <si>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</si>
  <si>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</si>
  <si>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</si>
  <si>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</si>
  <si>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</si>
  <si>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</si>
  <si>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</si>
  <si>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</si>
  <si>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</si>
  <si>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</si>
  <si>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</si>
  <si>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</si>
  <si>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</si>
  <si>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</si>
  <si>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</si>
  <si>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</si>
  <si>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</si>
  <si>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</si>
  <si>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</si>
  <si>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</si>
  <si>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</si>
  <si>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</si>
  <si>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</si>
  <si>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</si>
  <si>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</si>
  <si>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</si>
  <si>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</si>
  <si>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</si>
  <si>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</si>
  <si>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</si>
  <si>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</si>
  <si>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</si>
  <si>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</si>
  <si>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</si>
  <si>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</si>
  <si>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</si>
  <si>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</si>
  <si>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</si>
  <si>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</si>
  <si>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</si>
  <si>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</si>
  <si>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</si>
  <si>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</si>
  <si>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</si>
  <si>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</si>
  <si>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</si>
  <si>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</si>
  <si>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</si>
  <si>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</si>
  <si>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</si>
  <si>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</si>
  <si>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</si>
  <si>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</si>
  <si>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</si>
  <si>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</si>
  <si>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</si>
  <si>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</si>
  <si>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</si>
  <si>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</si>
  <si>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</si>
  <si>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</si>
  <si>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</si>
  <si>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</si>
  <si>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</si>
  <si>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</si>
  <si>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</si>
  <si>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</si>
  <si>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</si>
  <si>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</si>
  <si>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</si>
  <si>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</si>
  <si>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</si>
  <si>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</si>
  <si>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</si>
  <si>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</si>
  <si>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</si>
  <si>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</si>
  <si>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</si>
  <si>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</si>
  <si>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</si>
  <si>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</si>
  <si>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</si>
  <si>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</si>
  <si>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</si>
  <si>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</si>
  <si>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</si>
  <si>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</si>
  <si>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</si>
  <si>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</si>
  <si>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</si>
  <si>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</si>
  <si>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</si>
  <si>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</si>
  <si>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</si>
  <si>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</si>
  <si>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</si>
  <si>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</si>
  <si>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</si>
  <si>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</si>
  <si>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</si>
  <si>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</si>
  <si>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</si>
  <si>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</si>
  <si>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</si>
  <si>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</si>
  <si>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</si>
  <si>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</si>
  <si>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</si>
  <si>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</si>
  <si>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</si>
  <si>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</si>
  <si>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</si>
  <si>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</si>
  <si>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</si>
  <si>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</si>
  <si>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</si>
  <si>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</si>
  <si>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</si>
  <si>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</si>
  <si>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</si>
  <si>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</si>
  <si>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</si>
  <si>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</si>
  <si>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</si>
  <si>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</si>
  <si>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</si>
  <si>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</si>
  <si>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</si>
  <si>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</si>
  <si>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</si>
  <si>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</si>
  <si>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</si>
  <si>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</si>
  <si>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</si>
  <si>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</si>
  <si>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</si>
  <si>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</si>
  <si>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</si>
  <si>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</si>
  <si>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</si>
  <si>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</si>
  <si>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</si>
  <si>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</si>
  <si>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</si>
  <si>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</si>
  <si>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</si>
  <si>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</si>
  <si>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</si>
  <si>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</si>
  <si>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</si>
  <si>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</si>
  <si>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</si>
  <si>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</si>
  <si>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</si>
  <si>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</si>
  <si>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</si>
  <si>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</si>
  <si>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</si>
  <si>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</si>
  <si>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</si>
  <si>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</si>
  <si>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</si>
  <si>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</si>
  <si>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</si>
  <si>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</si>
  <si>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</si>
  <si>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</si>
  <si>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</si>
  <si>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</si>
  <si>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</si>
  <si>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</si>
  <si>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</si>
  <si>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</si>
  <si>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</si>
  <si>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</si>
  <si>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</si>
  <si>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</si>
  <si>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</si>
  <si>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</si>
  <si>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</si>
  <si>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</si>
  <si>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</si>
  <si>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</si>
  <si>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</si>
  <si>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</si>
  <si>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</si>
  <si>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</si>
  <si>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</si>
  <si>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</si>
  <si>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</si>
  <si>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</si>
  <si>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</si>
  <si>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</si>
  <si>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</si>
  <si>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</si>
  <si>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</si>
  <si>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</si>
  <si>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</si>
  <si>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</si>
  <si>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</si>
  <si>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</si>
  <si>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</si>
  <si>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</si>
  <si>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</si>
  <si>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</si>
  <si>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</si>
  <si>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</si>
  <si>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</si>
  <si>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</si>
  <si>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</si>
  <si>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</si>
  <si>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</si>
  <si>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</si>
  <si>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</si>
  <si>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</si>
  <si>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</si>
  <si>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</si>
  <si>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</si>
  <si>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</si>
  <si>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</si>
  <si>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</si>
  <si>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</si>
  <si>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</si>
  <si>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</si>
  <si>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</si>
  <si>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</si>
  <si>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</si>
  <si>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</si>
  <si>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</si>
  <si>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</si>
  <si>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</si>
  <si>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</si>
  <si>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</si>
  <si>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</si>
  <si>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</si>
  <si>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</si>
  <si>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</si>
  <si>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</si>
  <si>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</si>
  <si>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</si>
  <si>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</si>
  <si>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</si>
  <si>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</si>
  <si>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</si>
  <si>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</si>
  <si>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</si>
  <si>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</si>
  <si>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</si>
  <si>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</si>
  <si>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</si>
  <si>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</si>
  <si>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</si>
  <si>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</si>
  <si>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</si>
  <si>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</si>
  <si>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</si>
  <si>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</si>
  <si>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</si>
  <si>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</si>
  <si>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</si>
  <si>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</si>
  <si>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</si>
  <si>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</si>
  <si>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</si>
  <si>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</si>
  <si>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</si>
  <si>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</si>
  <si>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</si>
  <si>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</si>
  <si>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</si>
  <si>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</si>
  <si>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</si>
  <si>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</si>
  <si>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</si>
  <si>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</si>
  <si>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</si>
  <si>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</si>
  <si>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</si>
  <si>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</si>
  <si>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</si>
  <si>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</si>
  <si>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</si>
  <si>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</si>
  <si>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</si>
  <si>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</si>
  <si>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</si>
  <si>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</si>
  <si>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</si>
  <si>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</si>
  <si>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</si>
  <si>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</si>
  <si>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</si>
  <si>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</si>
  <si>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</si>
  <si>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</si>
  <si>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</si>
  <si>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</si>
  <si>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</si>
  <si>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</si>
  <si>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</si>
  <si>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</si>
  <si>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</si>
  <si>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</si>
  <si>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</si>
  <si>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</si>
  <si>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</si>
  <si>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</si>
  <si>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</si>
  <si>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</si>
  <si>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</si>
  <si>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</si>
  <si>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</si>
  <si>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</si>
  <si>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</si>
  <si>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</si>
  <si>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</si>
  <si>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</si>
  <si>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</si>
  <si>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</si>
  <si>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</si>
  <si>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</si>
  <si>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</si>
  <si>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</si>
  <si>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</si>
  <si>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</si>
  <si>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</si>
  <si>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</si>
  <si>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</si>
  <si>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</si>
  <si>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</si>
  <si>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</si>
  <si>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</si>
  <si>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</si>
  <si>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</si>
  <si>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</si>
  <si>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</si>
  <si>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</si>
  <si>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</si>
  <si>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</si>
  <si>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</si>
  <si>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</si>
  <si>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</si>
  <si>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</si>
  <si>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</si>
  <si>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</si>
  <si>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</si>
  <si>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</si>
  <si>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</si>
  <si>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</si>
  <si>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</si>
  <si>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</si>
  <si>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</si>
  <si>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</si>
  <si>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</si>
  <si>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</si>
  <si>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</si>
  <si>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</si>
  <si>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</si>
  <si>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</si>
  <si>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</si>
  <si>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</si>
  <si>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</si>
  <si>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</si>
  <si>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</si>
  <si>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</si>
  <si>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</si>
  <si>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</si>
  <si>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</si>
  <si>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</si>
  <si>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</si>
  <si>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</si>
  <si>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</si>
  <si>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</si>
  <si>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</si>
  <si>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</si>
  <si>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</si>
  <si>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</si>
  <si>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</si>
  <si>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</si>
  <si>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</si>
  <si>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</si>
  <si>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</si>
  <si>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</si>
  <si>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</si>
  <si>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</si>
  <si>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</si>
  <si>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</si>
  <si>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</si>
  <si>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</si>
  <si>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</si>
  <si>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</si>
  <si>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</si>
  <si>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</si>
  <si>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</si>
  <si>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</si>
  <si>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</si>
  <si>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</si>
  <si>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</si>
  <si>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</si>
  <si>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</si>
  <si>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</si>
  <si>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</si>
  <si>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</si>
  <si>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</si>
  <si>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</si>
  <si>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</si>
  <si>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</si>
  <si>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</si>
  <si>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</si>
  <si>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</si>
  <si>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</si>
  <si>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</si>
  <si>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</si>
  <si>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</si>
  <si>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</si>
  <si>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</si>
  <si>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</si>
  <si>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</si>
  <si>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</si>
  <si>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</si>
  <si>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</si>
  <si>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</si>
  <si>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</si>
  <si>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</si>
  <si>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</si>
  <si>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</si>
  <si>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</si>
  <si>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</si>
  <si>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</si>
  <si>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</si>
  <si>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</si>
  <si>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</si>
  <si>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</si>
  <si>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</si>
  <si>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</si>
  <si>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</si>
  <si>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</si>
  <si>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</si>
  <si>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</si>
  <si>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</si>
  <si>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</si>
  <si>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</si>
  <si>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</si>
  <si>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</si>
  <si>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</si>
  <si>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</si>
  <si>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</si>
  <si>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</si>
  <si>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</si>
  <si>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</si>
  <si>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</si>
  <si>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</si>
  <si>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</si>
  <si>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</si>
  <si>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</si>
  <si>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</si>
  <si>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</si>
  <si>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</si>
  <si>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</si>
  <si>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</si>
  <si>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</si>
  <si>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</si>
  <si>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</si>
  <si>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</si>
  <si>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</si>
  <si>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</si>
  <si>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</si>
  <si>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</si>
  <si>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</si>
  <si>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</si>
  <si>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</si>
  <si>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</si>
  <si>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</si>
  <si>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</si>
  <si>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</si>
  <si>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</si>
  <si>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</si>
  <si>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</si>
  <si>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</si>
  <si>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</si>
  <si>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</si>
  <si>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</si>
  <si>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</si>
  <si>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</si>
  <si>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</si>
  <si>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</si>
  <si>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</si>
  <si>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</si>
  <si>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</si>
  <si>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</si>
  <si>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</si>
  <si>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</si>
  <si>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</si>
  <si>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</si>
  <si>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</si>
  <si>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</si>
  <si>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</si>
  <si>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</si>
  <si>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</si>
  <si>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</si>
  <si>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</si>
  <si>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</si>
  <si>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</si>
  <si>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</si>
  <si>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</si>
  <si>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</si>
  <si>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</si>
  <si>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</si>
  <si>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</si>
  <si>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</si>
  <si>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</si>
  <si>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</si>
  <si>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</si>
  <si>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</si>
  <si>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</si>
  <si>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</si>
  <si>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</si>
  <si>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</si>
  <si>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</si>
  <si>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</si>
  <si>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</si>
  <si>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</si>
  <si>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</si>
  <si>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</si>
  <si>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</si>
  <si>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</si>
  <si>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</si>
  <si>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</si>
  <si>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</si>
  <si>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</si>
  <si>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</si>
  <si>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</si>
  <si>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</si>
  <si>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</si>
  <si>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</si>
  <si>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</si>
  <si>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</si>
  <si>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</si>
  <si>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</si>
  <si>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</si>
  <si>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</si>
  <si>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</si>
  <si>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</si>
  <si>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</si>
  <si>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</si>
  <si>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</si>
  <si>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</si>
  <si>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</si>
  <si>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</si>
  <si>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</si>
  <si>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</si>
  <si>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</si>
  <si>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</si>
  <si>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</si>
  <si>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</si>
  <si>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</si>
  <si>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</si>
  <si>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</si>
  <si>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</si>
  <si>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</si>
  <si>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</si>
  <si>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</si>
  <si>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</si>
  <si>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</si>
  <si>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</si>
  <si>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</si>
  <si>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</si>
  <si>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</si>
  <si>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</si>
  <si>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</si>
  <si>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</si>
  <si>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</si>
  <si>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</si>
  <si>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</si>
  <si>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</si>
  <si>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</si>
  <si>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</si>
  <si>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</si>
  <si>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</si>
  <si>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</si>
  <si>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</si>
  <si>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</si>
  <si>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</si>
  <si>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</si>
  <si>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</si>
  <si>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</si>
  <si>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</si>
  <si>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</si>
  <si>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</si>
  <si>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</si>
  <si>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</si>
  <si>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</si>
  <si>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</si>
  <si>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</si>
  <si>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</si>
  <si>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</si>
  <si>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</si>
  <si>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</si>
  <si>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</si>
  <si>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</si>
  <si>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</si>
  <si>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</si>
  <si>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</si>
  <si>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</si>
  <si>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</si>
  <si>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</si>
  <si>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</si>
  <si>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</si>
  <si>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</si>
  <si>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</si>
  <si>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</si>
  <si>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</si>
  <si>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</si>
  <si>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</si>
  <si>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</si>
  <si>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</si>
  <si>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</si>
  <si>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</si>
  <si>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</si>
  <si>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</si>
  <si>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</si>
  <si>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</si>
  <si>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</si>
  <si>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</si>
  <si>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</si>
  <si>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</si>
  <si>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</si>
  <si>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</si>
  <si>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</si>
  <si>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</si>
  <si>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</si>
  <si>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</si>
  <si>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</si>
  <si>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</si>
  <si>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</si>
  <si>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</si>
  <si>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</si>
  <si>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</si>
  <si>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</si>
  <si>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</si>
  <si>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</si>
  <si>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</si>
  <si>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</si>
  <si>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</si>
  <si>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</si>
  <si>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</si>
  <si>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</si>
  <si>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</si>
  <si>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</si>
  <si>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</si>
  <si>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</si>
  <si>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</si>
  <si>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</si>
  <si>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</si>
  <si>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</si>
  <si>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</si>
  <si>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</si>
  <si>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</si>
  <si>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</si>
  <si>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</si>
  <si>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</si>
  <si>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</si>
  <si>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</si>
  <si>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</si>
  <si>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</si>
  <si>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</si>
  <si>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</si>
  <si>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</si>
  <si>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</si>
  <si>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</si>
  <si>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</si>
  <si>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</si>
  <si>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</si>
  <si>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</si>
  <si>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</si>
  <si>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</si>
  <si>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</si>
  <si>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</si>
  <si>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</si>
  <si>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</si>
  <si>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</si>
  <si>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</si>
  <si>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</si>
  <si>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</si>
  <si>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</si>
  <si>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</si>
  <si>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</si>
  <si>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</si>
  <si>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</si>
  <si>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</si>
  <si>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</si>
  <si>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</si>
  <si>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</si>
  <si>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</si>
  <si>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</si>
  <si>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</si>
  <si>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</si>
  <si>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</si>
  <si>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</si>
  <si>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</si>
  <si>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</si>
  <si>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</si>
  <si>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</si>
  <si>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</si>
  <si>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</si>
  <si>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</si>
  <si>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</si>
  <si>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</si>
  <si>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</si>
  <si>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</si>
  <si>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</si>
  <si>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</si>
  <si>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</si>
  <si>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</si>
  <si>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</si>
  <si>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</si>
  <si>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</si>
  <si>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</si>
  <si>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</si>
  <si>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</si>
  <si>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</si>
  <si>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</si>
  <si>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</si>
  <si>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</si>
  <si>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</si>
  <si>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</si>
  <si>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</si>
  <si>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</si>
  <si>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</si>
  <si>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</si>
  <si>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</si>
  <si>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</si>
  <si>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</si>
  <si>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</si>
  <si>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</si>
  <si>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</si>
  <si>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</si>
  <si>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</si>
  <si>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</si>
  <si>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</si>
  <si>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</si>
  <si>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</si>
  <si>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</si>
  <si>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</si>
  <si>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</si>
  <si>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</si>
  <si>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</si>
  <si>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</si>
  <si>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</si>
  <si>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</si>
  <si>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</si>
  <si>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</si>
  <si>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</si>
  <si>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</si>
  <si>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</si>
  <si>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</si>
  <si>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</si>
  <si>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</si>
  <si>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</si>
  <si>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</si>
  <si>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</si>
  <si>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</si>
  <si>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</si>
  <si>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</si>
  <si>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</si>
  <si>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</si>
  <si>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</si>
  <si>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</si>
  <si>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</si>
  <si>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</si>
  <si>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</si>
  <si>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</si>
  <si>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</si>
  <si>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</si>
  <si>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</si>
  <si>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</si>
  <si>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</si>
  <si>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</si>
  <si>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</si>
  <si>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</si>
  <si>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</si>
  <si>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</si>
  <si>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</si>
  <si>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</si>
  <si>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</si>
  <si>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</si>
  <si>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</si>
  <si>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</si>
  <si>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</si>
  <si>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</si>
  <si>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</si>
  <si>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</si>
  <si>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</si>
  <si>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</si>
  <si>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</si>
  <si>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</si>
  <si>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</si>
  <si>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</si>
  <si>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</si>
  <si>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</si>
  <si>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</si>
  <si>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</si>
  <si>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</si>
  <si>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</si>
  <si>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</si>
  <si>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</si>
  <si>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</si>
  <si>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</si>
  <si>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</si>
  <si>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</si>
  <si>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</si>
  <si>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</si>
  <si>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</si>
  <si>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</si>
  <si>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</si>
  <si>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</si>
  <si>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</si>
  <si>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</si>
  <si>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</si>
  <si>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</si>
  <si>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</si>
  <si>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</si>
  <si>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</si>
  <si>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</si>
  <si>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</si>
  <si>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</si>
  <si>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</si>
  <si>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</si>
  <si>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</si>
  <si>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</si>
  <si>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</si>
  <si>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</si>
  <si>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</si>
  <si>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</si>
  <si>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</si>
  <si>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</si>
  <si>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</si>
  <si>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</si>
  <si>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</si>
  <si>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</si>
  <si>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</si>
  <si>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</si>
  <si>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</si>
  <si>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</si>
  <si>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</si>
  <si>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</si>
  <si>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</si>
  <si>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</si>
  <si>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</si>
  <si>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</si>
  <si>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</si>
  <si>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</si>
  <si>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</si>
  <si>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</si>
  <si>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</si>
  <si>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</si>
  <si>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</si>
  <si>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</si>
  <si>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</si>
  <si>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</si>
  <si>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</si>
  <si>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</si>
  <si>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</si>
  <si>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</si>
  <si>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</si>
  <si>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</si>
  <si>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</si>
  <si>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</si>
  <si>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</si>
  <si>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</si>
  <si>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</si>
  <si>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</si>
  <si>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</si>
  <si>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</si>
  <si>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</si>
  <si>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</si>
  <si>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</si>
  <si>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</si>
  <si>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</si>
  <si>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</si>
  <si>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</si>
  <si>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</si>
  <si>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</si>
  <si>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</si>
  <si>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</si>
  <si>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</si>
  <si>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</si>
  <si>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</si>
  <si>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</si>
  <si>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</si>
  <si>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</si>
  <si>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</si>
  <si>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</si>
  <si>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</si>
  <si>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</si>
  <si>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</si>
  <si>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</si>
  <si>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</si>
  <si>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</si>
  <si>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</si>
  <si>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</si>
  <si>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</si>
  <si>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</si>
  <si>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</si>
  <si>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</si>
  <si>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</si>
  <si>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</si>
  <si>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</si>
  <si>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</si>
  <si>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</si>
  <si>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</si>
  <si>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</si>
  <si>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</si>
  <si>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</si>
  <si>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</si>
  <si>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</si>
  <si>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</si>
  <si>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</si>
  <si>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</si>
  <si>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</si>
  <si>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</si>
  <si>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</si>
  <si>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</si>
  <si>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</si>
  <si>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</si>
  <si>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</si>
  <si>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</si>
  <si>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</si>
  <si>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</si>
  <si>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</si>
  <si>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</si>
  <si>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</si>
  <si>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</si>
  <si>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</si>
  <si>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</si>
  <si>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</si>
  <si>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</si>
  <si>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</si>
  <si>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</si>
  <si>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</si>
  <si>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</si>
  <si>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</si>
  <si>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</si>
  <si>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</si>
  <si>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</si>
  <si>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</si>
  <si>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</si>
  <si>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</si>
  <si>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</si>
  <si>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</si>
  <si>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</si>
  <si>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</si>
  <si>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</si>
  <si>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</si>
  <si>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</si>
  <si>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</si>
  <si>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</si>
  <si>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</si>
  <si>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</si>
  <si>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</si>
  <si>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</si>
  <si>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</si>
  <si>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</si>
  <si>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</si>
  <si>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</si>
  <si>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</si>
  <si>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</si>
  <si>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</si>
  <si>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</si>
  <si>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</si>
  <si>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</si>
  <si>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</si>
  <si>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</si>
  <si>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</si>
  <si>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</si>
  <si>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</si>
  <si>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</si>
  <si>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</si>
  <si>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</si>
  <si>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</si>
  <si>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</si>
  <si>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</si>
  <si>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</si>
  <si>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</si>
  <si>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</si>
  <si>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</si>
  <si>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</si>
  <si>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</si>
  <si>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</si>
  <si>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</si>
  <si>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</si>
  <si>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</si>
  <si>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</si>
  <si>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</si>
  <si>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</si>
  <si>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</si>
  <si>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</si>
  <si>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</si>
  <si>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</si>
  <si>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</si>
  <si>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</si>
  <si>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</si>
  <si>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</si>
  <si>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</si>
  <si>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</si>
  <si>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</si>
  <si>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</si>
  <si>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</si>
  <si>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</si>
  <si>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</si>
  <si>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</si>
  <si>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</si>
  <si>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</si>
  <si>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</si>
  <si>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</si>
  <si>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</si>
  <si>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</si>
  <si>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</si>
  <si>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</si>
  <si>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</si>
  <si>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</si>
  <si>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</si>
  <si>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</si>
  <si>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</si>
  <si>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</si>
  <si>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</si>
  <si>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</si>
  <si>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</si>
  <si>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</si>
  <si>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</si>
  <si>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</si>
  <si>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</si>
  <si>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</si>
  <si>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</si>
  <si>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</si>
  <si>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</si>
  <si>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</si>
  <si>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</si>
  <si>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</si>
  <si>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</si>
  <si>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</si>
  <si>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</si>
  <si>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</si>
  <si>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</si>
  <si>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</si>
  <si>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</si>
  <si>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</si>
  <si>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</si>
  <si>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</si>
  <si>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</si>
  <si>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</si>
  <si>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</si>
  <si>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</si>
  <si>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</si>
  <si>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</si>
  <si>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</si>
  <si>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</si>
  <si>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</si>
  <si>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</si>
  <si>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</si>
  <si>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</si>
  <si>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</si>
  <si>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</si>
  <si>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</si>
  <si>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</si>
  <si>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</si>
  <si>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</si>
  <si>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</si>
  <si>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</si>
  <si>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</si>
  <si>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</si>
  <si>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</si>
  <si>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</si>
  <si>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</si>
  <si>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</si>
  <si>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</si>
  <si>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</si>
  <si>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</si>
  <si>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</si>
  <si>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</si>
  <si>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</si>
  <si>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</si>
  <si>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</si>
  <si>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</si>
  <si>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</si>
  <si>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</si>
  <si>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</si>
  <si>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</si>
  <si>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</si>
  <si>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</si>
  <si>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</si>
  <si>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</si>
  <si>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</si>
  <si>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</si>
  <si>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</si>
  <si>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</si>
  <si>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</si>
  <si>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</si>
  <si>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</si>
  <si>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</si>
  <si>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</si>
  <si>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</si>
  <si>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</si>
  <si>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</si>
  <si>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</si>
  <si>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</si>
  <si>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</si>
  <si>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</si>
  <si>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</si>
  <si>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</si>
  <si>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</si>
  <si>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</si>
  <si>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</si>
  <si>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</si>
  <si>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</si>
  <si>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</si>
  <si>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</si>
  <si>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</si>
  <si>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</si>
  <si>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</si>
  <si>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</si>
  <si>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</si>
  <si>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</si>
  <si>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</si>
  <si>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</si>
  <si>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</si>
  <si>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</si>
  <si>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</si>
  <si>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</si>
  <si>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</si>
  <si>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</si>
  <si>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</si>
  <si>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</si>
  <si>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</si>
  <si>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</si>
  <si>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</si>
  <si>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</si>
  <si>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</si>
  <si>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</si>
  <si>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</si>
  <si>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</si>
  <si>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</si>
  <si>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</si>
  <si>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</si>
  <si>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</si>
  <si>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</si>
  <si>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</si>
  <si>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</si>
  <si>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</si>
  <si>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</si>
  <si>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</si>
  <si>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</si>
  <si>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</si>
  <si>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</si>
  <si>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</si>
  <si>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</si>
  <si>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</si>
  <si>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</si>
  <si>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</si>
  <si>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</si>
  <si>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</si>
  <si>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</si>
  <si>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</si>
  <si>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</si>
  <si>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</si>
  <si>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</si>
  <si>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</si>
  <si>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</si>
  <si>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</si>
  <si>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</si>
  <si>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</si>
  <si>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</si>
  <si>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</si>
  <si>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</si>
  <si>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</si>
  <si>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</si>
  <si>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</si>
  <si>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</si>
  <si>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</si>
  <si>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</si>
  <si>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</si>
  <si>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</si>
  <si>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</si>
  <si>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</si>
  <si>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</si>
  <si>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</si>
  <si>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</si>
  <si>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</si>
  <si>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</si>
  <si>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</si>
  <si>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</si>
  <si>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</si>
  <si>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</si>
  <si>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</si>
  <si>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</si>
  <si>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</si>
  <si>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</si>
  <si>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</si>
  <si>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</si>
  <si>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</si>
  <si>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</si>
  <si>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</si>
  <si>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</si>
  <si>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</si>
  <si>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</si>
  <si>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</si>
  <si>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</si>
  <si>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</si>
  <si>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</si>
  <si>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</si>
  <si>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</si>
  <si>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</si>
  <si>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</si>
  <si>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</si>
  <si>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</si>
  <si>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</si>
  <si>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</si>
  <si>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</si>
  <si>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</si>
  <si>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</si>
  <si>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</si>
  <si>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</si>
  <si>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</si>
  <si>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</si>
  <si>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</si>
  <si>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</si>
  <si>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</si>
  <si>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</si>
  <si>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</si>
  <si>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</si>
  <si>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</si>
  <si>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</si>
  <si>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</si>
  <si>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</si>
  <si>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</si>
  <si>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</si>
  <si>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</si>
  <si>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</si>
  <si>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</si>
  <si>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</si>
  <si>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</si>
  <si>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</si>
  <si>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</si>
  <si>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</si>
  <si>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</si>
  <si>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</si>
  <si>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</si>
  <si>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</si>
  <si>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</si>
  <si>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</si>
  <si>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</si>
  <si>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</si>
  <si>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</si>
  <si>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</si>
  <si>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</si>
  <si>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</si>
  <si>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</si>
  <si>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</si>
  <si>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</si>
  <si>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</si>
  <si>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</si>
  <si>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</si>
  <si>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</si>
  <si>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</si>
  <si>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</si>
  <si>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</si>
  <si>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</si>
  <si>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</si>
  <si>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</si>
  <si>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</si>
  <si>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</si>
  <si>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</si>
  <si>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</si>
  <si>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</si>
  <si>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</si>
  <si>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</si>
  <si>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</si>
  <si>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</si>
  <si>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</si>
  <si>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</si>
  <si>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</si>
  <si>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</si>
  <si>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</si>
  <si>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</si>
  <si>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</si>
  <si>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</si>
  <si>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</si>
  <si>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</si>
  <si>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</si>
  <si>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</si>
  <si>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</si>
  <si>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</si>
  <si>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</si>
  <si>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</si>
  <si>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</si>
  <si>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</si>
  <si>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</si>
  <si>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</si>
  <si>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</si>
  <si>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</si>
  <si>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</si>
  <si>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</si>
  <si>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</si>
  <si>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</si>
  <si>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</si>
  <si>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</si>
  <si>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</si>
  <si>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</si>
  <si>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</si>
  <si>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</si>
  <si>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</si>
  <si>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</si>
  <si>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</si>
  <si>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</si>
  <si>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</si>
  <si>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</si>
  <si>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</si>
  <si>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</si>
  <si>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</si>
  <si>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</si>
  <si>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</si>
  <si>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</si>
  <si>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</si>
  <si>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</si>
  <si>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</si>
  <si>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</si>
  <si>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</si>
  <si>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</si>
  <si>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</si>
  <si>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</si>
  <si>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</si>
  <si>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</si>
  <si>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</si>
  <si>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</si>
  <si>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</si>
  <si>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</si>
  <si>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</si>
  <si>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</si>
  <si>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</si>
  <si>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</si>
  <si>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</si>
  <si>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</si>
  <si>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</si>
  <si>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</si>
  <si>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</si>
  <si>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</si>
  <si>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</si>
  <si>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</si>
  <si>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</si>
  <si>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</si>
  <si>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</si>
  <si>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</si>
  <si>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</si>
  <si>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</si>
  <si>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</si>
  <si>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</si>
  <si>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</si>
  <si>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</si>
  <si>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</si>
  <si>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</si>
  <si>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</si>
  <si>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</si>
  <si>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</si>
  <si>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</si>
  <si>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</si>
  <si>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</si>
  <si>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</si>
  <si>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</si>
  <si>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</si>
  <si>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</si>
  <si>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</si>
  <si>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</si>
  <si>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</si>
  <si>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</si>
  <si>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</si>
  <si>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</si>
  <si>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</si>
  <si>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</si>
  <si>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</si>
  <si>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</si>
  <si>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</si>
  <si>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</si>
  <si>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</si>
  <si>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</si>
  <si>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</si>
  <si>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</si>
  <si>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</si>
  <si>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</si>
  <si>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</si>
  <si>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</si>
  <si>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</si>
  <si>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</si>
  <si>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</si>
  <si>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</si>
  <si>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</si>
  <si>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</si>
  <si>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</si>
  <si>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</si>
  <si>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</si>
  <si>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</si>
  <si>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</si>
  <si>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</si>
  <si>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</si>
  <si>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</si>
  <si>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</si>
  <si>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</si>
  <si>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</si>
  <si>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</si>
  <si>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</si>
  <si>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</si>
  <si>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</si>
  <si>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</si>
  <si>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</si>
  <si>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</si>
  <si>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</si>
  <si>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</si>
  <si>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</si>
  <si>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</si>
  <si>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</si>
  <si>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</si>
  <si>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</si>
  <si>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</si>
  <si>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</si>
  <si>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</si>
  <si>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</si>
  <si>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</si>
  <si>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</si>
  <si>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</si>
  <si>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</si>
  <si>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</si>
  <si>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</si>
  <si>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</si>
  <si>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</si>
  <si>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</si>
  <si>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</si>
  <si>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</si>
  <si>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</si>
  <si>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</si>
  <si>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</si>
  <si>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</si>
  <si>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</si>
  <si>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</si>
  <si>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</si>
  <si>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</si>
  <si>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</si>
  <si>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</si>
  <si>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</si>
  <si>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</si>
  <si>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</si>
  <si>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</si>
  <si>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</si>
  <si>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</si>
  <si>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</si>
  <si>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</si>
  <si>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</si>
  <si>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</si>
  <si>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</si>
  <si>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</si>
  <si>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</si>
  <si>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</si>
  <si>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</si>
  <si>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</si>
  <si>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</si>
  <si>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</si>
  <si>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</si>
  <si>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</si>
  <si>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</si>
  <si>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</si>
  <si>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</si>
  <si>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</si>
  <si>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</si>
  <si>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</si>
  <si>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</si>
  <si>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</si>
  <si>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</si>
  <si>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</si>
  <si>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</si>
  <si>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</si>
  <si>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</si>
  <si>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</si>
  <si>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</si>
  <si>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</si>
  <si>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</si>
  <si>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</si>
  <si>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</si>
  <si>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</si>
  <si>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</si>
  <si>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</si>
  <si>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</si>
  <si>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</si>
  <si>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</si>
  <si>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</si>
  <si>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</si>
  <si>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</si>
  <si>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</si>
  <si>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</si>
  <si>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</si>
  <si>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</si>
  <si>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</si>
  <si>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</si>
  <si>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</si>
  <si>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</si>
  <si>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</si>
  <si>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</si>
  <si>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</si>
  <si>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</si>
  <si>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</si>
  <si>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</si>
  <si>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</si>
  <si>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</si>
  <si>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</si>
  <si>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</si>
  <si>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</si>
  <si>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</si>
  <si>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</si>
  <si>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</si>
  <si>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</si>
  <si>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</si>
  <si>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</si>
  <si>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</si>
  <si>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</si>
  <si>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</si>
  <si>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</si>
  <si>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</si>
  <si>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</si>
  <si>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</si>
  <si>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</si>
  <si>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</si>
  <si>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</si>
  <si>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</si>
  <si>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</si>
  <si>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</si>
  <si>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</si>
  <si>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</si>
  <si>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</si>
  <si>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</si>
  <si>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</si>
  <si>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</si>
  <si>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</si>
  <si>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</si>
  <si>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</si>
  <si>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</si>
  <si>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</si>
  <si>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</si>
  <si>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</si>
  <si>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</si>
  <si>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</si>
  <si>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</si>
  <si>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</si>
  <si>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</si>
  <si>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</si>
  <si>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</si>
  <si>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</si>
  <si>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</si>
  <si>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</si>
  <si>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</si>
  <si>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</si>
  <si>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</si>
  <si>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</si>
  <si>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</si>
  <si>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</si>
  <si>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</si>
  <si>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</si>
  <si>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</si>
  <si>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</si>
  <si>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</si>
  <si>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</si>
  <si>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</si>
  <si>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</si>
  <si>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</si>
  <si>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</si>
  <si>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</si>
  <si>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</si>
  <si>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</si>
  <si>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</si>
  <si>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</si>
  <si>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</si>
  <si>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</si>
  <si>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</si>
  <si>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</si>
  <si>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</si>
  <si>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</si>
  <si>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</si>
  <si>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</si>
  <si>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</si>
  <si>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</si>
  <si>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</si>
  <si>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</si>
  <si>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</si>
  <si>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</si>
  <si>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</si>
  <si>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</si>
  <si>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</si>
  <si>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</si>
  <si>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</si>
  <si>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</si>
  <si>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</si>
  <si>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</si>
  <si>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</si>
  <si>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</si>
  <si>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</si>
  <si>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</si>
  <si>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</si>
  <si>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</si>
  <si>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</si>
  <si>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</si>
  <si>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</si>
  <si>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</si>
  <si>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</si>
  <si>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</si>
  <si>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</si>
  <si>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</si>
  <si>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</si>
  <si>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</si>
  <si>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</si>
  <si>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</si>
  <si>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</si>
  <si>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</si>
  <si>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</si>
  <si>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</si>
  <si>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</si>
  <si>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</si>
  <si>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</si>
  <si>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</si>
  <si>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</si>
  <si>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</si>
  <si>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</si>
  <si>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</si>
  <si>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</si>
  <si>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</si>
  <si>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</si>
  <si>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</si>
  <si>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</si>
  <si>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</si>
  <si>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</si>
  <si>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</si>
  <si>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</si>
  <si>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</si>
  <si>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</si>
  <si>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</si>
  <si>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</si>
  <si>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</si>
  <si>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</si>
  <si>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</si>
  <si>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</si>
  <si>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</si>
  <si>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</si>
  <si>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</si>
  <si>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</si>
  <si>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</si>
  <si>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</si>
  <si>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</si>
  <si>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</si>
  <si>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</si>
  <si>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</si>
  <si>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</si>
  <si>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</si>
  <si>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</si>
  <si>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</si>
  <si>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</si>
  <si>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</si>
  <si>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</si>
  <si>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</si>
  <si>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</si>
  <si>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</si>
  <si>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</si>
  <si>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</si>
  <si>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</si>
  <si>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</si>
  <si>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</si>
  <si>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</si>
  <si>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</si>
  <si>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</si>
  <si>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</si>
  <si>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</si>
  <si>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</si>
  <si>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</si>
  <si>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</si>
  <si>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</si>
  <si>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</si>
  <si>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</si>
  <si>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</si>
  <si>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</si>
  <si>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</si>
  <si>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</si>
  <si>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</si>
  <si>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</si>
  <si>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</si>
  <si>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</si>
  <si>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</si>
  <si>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</si>
  <si>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</si>
  <si>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</si>
  <si>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</si>
  <si>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</si>
  <si>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</si>
  <si>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</si>
  <si>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</si>
  <si>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</si>
  <si>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</si>
  <si>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</si>
  <si>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</si>
  <si>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</si>
  <si>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</si>
  <si>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</si>
  <si>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</si>
  <si>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</si>
  <si>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</si>
  <si>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</si>
  <si>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</si>
  <si>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</si>
  <si>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</si>
  <si>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</si>
  <si>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</si>
  <si>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</si>
  <si>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</si>
  <si>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</si>
  <si>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</si>
  <si>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</si>
  <si>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</si>
  <si>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</si>
  <si>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</si>
  <si>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</si>
  <si>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</si>
  <si>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</si>
  <si>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</si>
  <si>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</si>
  <si>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</si>
  <si>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</si>
  <si>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</si>
  <si>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</si>
  <si>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</si>
  <si>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</si>
  <si>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</si>
  <si>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</si>
  <si>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</si>
  <si>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</si>
  <si>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</si>
  <si>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</si>
  <si>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</si>
  <si>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</si>
  <si>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</si>
  <si>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</si>
  <si>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</si>
  <si>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</si>
  <si>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</si>
  <si>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</si>
  <si>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</si>
  <si>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</si>
  <si>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</si>
  <si>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</si>
  <si>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</si>
  <si>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</si>
  <si>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</si>
  <si>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</si>
  <si>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</si>
  <si>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</si>
  <si>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</si>
  <si>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</si>
  <si>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</si>
  <si>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</si>
  <si>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</si>
  <si>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</si>
  <si>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</si>
  <si>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</si>
  <si>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</si>
  <si>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</si>
  <si>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</si>
  <si>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</si>
  <si>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</si>
  <si>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</si>
  <si>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</si>
  <si>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</si>
  <si>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</si>
  <si>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</si>
  <si>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</si>
  <si>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</si>
  <si>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</si>
  <si>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</si>
  <si>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</si>
  <si>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</si>
  <si>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</si>
  <si>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</si>
  <si>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</si>
  <si>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</si>
  <si>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</si>
  <si>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</si>
  <si>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</si>
  <si>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</si>
  <si>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</si>
  <si>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</si>
  <si>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</si>
  <si>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</si>
  <si>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</si>
  <si>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</si>
  <si>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</si>
  <si>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</si>
  <si>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</si>
  <si>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</si>
  <si>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</si>
  <si>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</si>
  <si>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</si>
  <si>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</si>
  <si>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</si>
  <si>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</si>
  <si>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</si>
  <si>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</si>
  <si>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</si>
  <si>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</si>
  <si>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</si>
  <si>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</si>
  <si>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</si>
  <si>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</si>
  <si>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</si>
  <si>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</si>
  <si>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</si>
  <si>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</si>
  <si>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</si>
  <si>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</si>
  <si>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</si>
  <si>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</si>
  <si>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</si>
  <si>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</si>
  <si>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</si>
  <si>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</si>
  <si>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</si>
  <si>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</si>
  <si>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</si>
  <si>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</si>
  <si>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</si>
  <si>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</si>
  <si>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</si>
  <si>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</si>
  <si>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</si>
  <si>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</si>
  <si>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</si>
  <si>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</si>
  <si>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</si>
  <si>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</si>
  <si>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</si>
  <si>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</si>
  <si>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</si>
  <si>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</si>
  <si>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</si>
  <si>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</si>
  <si>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</si>
  <si>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</si>
  <si>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</si>
  <si>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</si>
  <si>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</si>
  <si>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</si>
  <si>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</si>
  <si>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</si>
  <si>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</si>
  <si>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</si>
  <si>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</si>
  <si>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</si>
  <si>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</si>
  <si>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</si>
  <si>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</si>
  <si>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</si>
  <si>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</si>
  <si>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</si>
  <si>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</si>
  <si>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</si>
  <si>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</si>
  <si>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</si>
  <si>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</si>
  <si>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</si>
  <si>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</si>
  <si>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</si>
  <si>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</si>
  <si>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</si>
  <si>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</si>
  <si>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</si>
  <si>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</si>
  <si>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</si>
  <si>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</si>
  <si>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</si>
  <si>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</si>
  <si>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</si>
  <si>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</si>
  <si>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</si>
  <si>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</si>
  <si>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</si>
  <si>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</si>
  <si>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</si>
  <si>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</si>
  <si>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</si>
  <si>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</si>
  <si>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</si>
  <si>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</si>
  <si>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</si>
  <si>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</si>
  <si>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</si>
  <si>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</si>
  <si>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</si>
  <si>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</si>
  <si>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</si>
  <si>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</si>
  <si>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</si>
  <si>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</si>
  <si>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</si>
  <si>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</si>
  <si>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</si>
  <si>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</si>
  <si>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</si>
  <si>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</si>
  <si>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</si>
  <si>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</si>
  <si>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</si>
  <si>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</si>
  <si>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</si>
  <si>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</si>
  <si>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</si>
  <si>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</si>
  <si>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</si>
  <si>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</si>
  <si>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</si>
  <si>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</si>
  <si>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</si>
  <si>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</si>
  <si>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</si>
  <si>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</si>
  <si>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</si>
  <si>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</si>
  <si>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</si>
  <si>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</si>
  <si>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</si>
  <si>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</si>
  <si>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</si>
  <si>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</si>
  <si>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</si>
  <si>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</si>
  <si>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</si>
  <si>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</si>
  <si>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</si>
  <si>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</si>
  <si>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</si>
  <si>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</si>
  <si>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</si>
  <si>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</si>
  <si>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</si>
  <si>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</si>
  <si>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</si>
  <si>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</si>
  <si>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</si>
  <si>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</si>
  <si>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</si>
  <si>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</si>
  <si>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</si>
  <si>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</si>
  <si>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</si>
  <si>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</si>
  <si>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</si>
  <si>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</si>
  <si>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</si>
  <si>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</si>
  <si>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</si>
  <si>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</si>
  <si>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</si>
  <si>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</si>
  <si>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</si>
  <si>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</si>
  <si>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</si>
  <si>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</si>
  <si>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</si>
  <si>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</si>
  <si>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</si>
  <si>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</si>
  <si>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</si>
  <si>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</si>
  <si>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</si>
  <si>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</si>
  <si>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</si>
  <si>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</si>
  <si>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</si>
  <si>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</si>
  <si>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</si>
  <si>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</si>
  <si>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</si>
  <si>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</si>
  <si>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</si>
  <si>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</si>
  <si>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</si>
  <si>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</si>
  <si>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</si>
  <si>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</si>
  <si>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</si>
  <si>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</si>
  <si>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</si>
  <si>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</si>
  <si>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</si>
  <si>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</si>
  <si>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</si>
  <si>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</si>
  <si>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</si>
  <si>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</si>
  <si>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</si>
  <si>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</si>
  <si>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</si>
  <si>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</si>
  <si>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</si>
  <si>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</si>
  <si>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</si>
  <si>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</si>
  <si>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</si>
  <si>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</si>
  <si>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</si>
  <si>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</si>
  <si>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</si>
  <si>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</si>
  <si>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</si>
  <si>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</si>
  <si>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</si>
  <si>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</si>
  <si>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</si>
  <si>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</si>
  <si>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</si>
  <si>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</si>
  <si>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</si>
  <si>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</si>
  <si>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</si>
  <si>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</si>
  <si>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</si>
  <si>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</si>
  <si>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</si>
  <si>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</si>
  <si>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</si>
  <si>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</si>
  <si>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</si>
  <si>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</si>
  <si>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</si>
  <si>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</si>
  <si>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</si>
  <si>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</si>
  <si>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</si>
  <si>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</si>
  <si>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</si>
  <si>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</si>
  <si>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</si>
  <si>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</si>
  <si>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</si>
  <si>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</si>
  <si>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</si>
  <si>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</si>
  <si>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</si>
  <si>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</si>
  <si>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</si>
  <si>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</si>
  <si>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</si>
  <si>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</si>
  <si>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</si>
  <si>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</si>
  <si>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</si>
  <si>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</si>
  <si>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</si>
  <si>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</si>
  <si>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</si>
  <si>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</si>
  <si>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</si>
  <si>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</si>
  <si>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</si>
  <si>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</si>
  <si>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</si>
  <si>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</si>
  <si>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</si>
  <si>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</si>
  <si>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</si>
  <si>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</si>
  <si>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</si>
  <si>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</si>
  <si>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</si>
  <si>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</si>
  <si>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</si>
  <si>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</si>
  <si>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</si>
  <si>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</si>
  <si>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</si>
  <si>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</si>
  <si>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</si>
  <si>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</si>
  <si>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</si>
  <si>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</si>
  <si>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</si>
  <si>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</si>
  <si>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</si>
  <si>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</si>
  <si>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</si>
  <si>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</si>
  <si>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</si>
  <si>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</si>
  <si>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</si>
  <si>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</si>
  <si>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</si>
  <si>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</si>
  <si>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</si>
  <si>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</si>
  <si>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</si>
  <si>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</si>
  <si>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</si>
  <si>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</si>
  <si>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</si>
  <si>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</si>
  <si>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</si>
  <si>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</si>
  <si>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</si>
  <si>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</si>
  <si>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</si>
  <si>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</si>
  <si>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</si>
  <si>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</si>
  <si>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</si>
  <si>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</si>
  <si>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</si>
  <si>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</si>
  <si>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</si>
  <si>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</si>
  <si>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</si>
  <si>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</si>
  <si>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</si>
  <si>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</si>
  <si>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</si>
  <si>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</si>
  <si>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</si>
  <si>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</si>
  <si>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</si>
  <si>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</si>
  <si>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</si>
  <si>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</si>
  <si>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</si>
  <si>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</si>
  <si>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</si>
  <si>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</si>
  <si>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</si>
  <si>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</si>
  <si>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</si>
  <si>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</si>
  <si>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</si>
  <si>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</si>
  <si>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</si>
  <si>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</si>
  <si>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</si>
  <si>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</si>
  <si>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</si>
  <si>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</si>
  <si>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</si>
  <si>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</si>
  <si>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</si>
  <si>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</si>
  <si>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</si>
  <si>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</si>
  <si>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</si>
  <si>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</si>
  <si>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</si>
  <si>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</si>
  <si>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</si>
  <si>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</si>
  <si>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</si>
  <si>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</si>
  <si>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</si>
  <si>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</si>
  <si>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</si>
  <si>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</si>
  <si>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</si>
  <si>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</si>
  <si>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</si>
  <si>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</si>
  <si>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</si>
  <si>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</si>
  <si>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</si>
  <si>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</si>
  <si>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</si>
  <si>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</si>
  <si>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</si>
  <si>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</si>
  <si>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</si>
  <si>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</si>
  <si>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</si>
  <si>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</si>
  <si>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</si>
  <si>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</si>
  <si>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</si>
  <si>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</si>
  <si>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</si>
  <si>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</si>
  <si>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</si>
  <si>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</si>
  <si>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</si>
  <si>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</si>
  <si>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</si>
  <si>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</si>
  <si>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</si>
  <si>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</si>
  <si>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</si>
  <si>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</si>
  <si>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</si>
  <si>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</si>
  <si>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</si>
  <si>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</si>
  <si>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</si>
  <si>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</si>
  <si>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</si>
  <si>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</si>
  <si>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</si>
  <si>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</si>
  <si>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</si>
  <si>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</si>
  <si>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</si>
  <si>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</si>
  <si>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</si>
  <si>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</si>
  <si>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</si>
  <si>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</si>
  <si>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</si>
  <si>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</si>
  <si>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</si>
  <si>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</si>
  <si>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</si>
  <si>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</si>
  <si>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</si>
  <si>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</si>
  <si>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</si>
  <si>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</si>
  <si>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</si>
  <si>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</si>
  <si>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</si>
  <si>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</si>
  <si>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</si>
  <si>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</si>
  <si>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</si>
  <si>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</si>
  <si>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</si>
  <si>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</si>
  <si>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</si>
  <si>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</si>
  <si>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</si>
  <si>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</si>
  <si>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</si>
  <si>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</si>
  <si>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</si>
  <si>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</si>
  <si>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</si>
  <si>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</si>
  <si>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</si>
  <si>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</si>
  <si>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</si>
  <si>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</si>
  <si>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</si>
  <si>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</si>
  <si>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</si>
  <si>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</si>
  <si>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</si>
  <si>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</si>
  <si>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</si>
  <si>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</si>
  <si>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</si>
  <si>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</si>
  <si>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</si>
  <si>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</si>
  <si>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</si>
  <si>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</si>
  <si>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</si>
  <si>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</si>
  <si>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</si>
  <si>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</si>
  <si>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</si>
  <si>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</si>
  <si>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</si>
  <si>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</si>
  <si>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</si>
  <si>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</si>
  <si>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</si>
  <si>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</si>
  <si>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</si>
  <si>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</si>
  <si>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</si>
  <si>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</si>
  <si>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</si>
  <si>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</si>
  <si>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</si>
  <si>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</si>
  <si>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</si>
  <si>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</si>
  <si>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</si>
  <si>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</si>
  <si>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</si>
  <si>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</si>
  <si>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</si>
  <si>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</si>
  <si>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</si>
  <si>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</si>
  <si>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</si>
  <si>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</si>
  <si>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</si>
  <si>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</si>
  <si>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</si>
  <si>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</si>
  <si>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</si>
  <si>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</si>
  <si>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</si>
  <si>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</si>
  <si>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</si>
  <si>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</si>
  <si>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</si>
  <si>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</si>
  <si>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</si>
  <si>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</si>
  <si>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</si>
  <si>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</si>
  <si>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</si>
  <si>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</si>
  <si>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</si>
  <si>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</si>
  <si>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</si>
  <si>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</si>
  <si>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</si>
  <si>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</si>
  <si>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</si>
  <si>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</si>
  <si>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</si>
  <si>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</si>
  <si>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</si>
  <si>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</si>
  <si>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</si>
  <si>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</si>
  <si>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</si>
  <si>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</si>
  <si>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</si>
  <si>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</si>
  <si>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</si>
  <si>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</si>
  <si>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</si>
  <si>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</si>
  <si>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</si>
  <si>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</si>
  <si>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</si>
  <si>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</si>
  <si>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</si>
  <si>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</si>
  <si>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</si>
  <si>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</si>
  <si>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</si>
  <si>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</si>
  <si>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</si>
  <si>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</si>
  <si>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</si>
  <si>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</si>
  <si>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</si>
  <si>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</si>
  <si>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</si>
  <si>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</si>
  <si>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</si>
  <si>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</si>
  <si>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</si>
  <si>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</si>
  <si>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</si>
  <si>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</si>
  <si>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</si>
  <si>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</si>
  <si>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</si>
  <si>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</si>
  <si>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</si>
  <si>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</si>
  <si>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</si>
  <si>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</si>
  <si>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</si>
  <si>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</si>
  <si>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</si>
  <si>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</si>
  <si>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</si>
  <si>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</si>
  <si>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</si>
  <si>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</si>
  <si>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</si>
  <si>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</si>
  <si>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</si>
  <si>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</si>
  <si>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</si>
  <si>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</si>
  <si>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</si>
  <si>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</si>
  <si>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</si>
  <si>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</si>
  <si>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</si>
  <si>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</si>
  <si>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</si>
  <si>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</si>
  <si>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</si>
  <si>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</si>
  <si>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</si>
  <si>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</si>
  <si>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</si>
  <si>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</si>
  <si>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</si>
  <si>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</si>
  <si>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</si>
  <si>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</si>
  <si>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</si>
  <si>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</si>
  <si>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</si>
  <si>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</si>
  <si>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</si>
  <si>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</si>
  <si>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</si>
  <si>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</si>
  <si>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</si>
  <si>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</si>
  <si>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</si>
  <si>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</si>
  <si>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</si>
  <si>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</si>
  <si>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</si>
  <si>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</si>
  <si>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</si>
  <si>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</si>
  <si>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</si>
  <si>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</si>
  <si>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</si>
  <si>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</si>
  <si>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</si>
  <si>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</si>
  <si>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</si>
  <si>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</si>
  <si>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</si>
  <si>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</si>
  <si>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</si>
  <si>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</si>
  <si>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</si>
  <si>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</si>
  <si>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</si>
  <si>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</si>
  <si>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</si>
  <si>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</si>
  <si>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</si>
  <si>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</si>
  <si>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</si>
  <si>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</si>
  <si>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</si>
  <si>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</si>
  <si>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</si>
  <si>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</si>
  <si>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</si>
  <si>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</si>
  <si>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</si>
  <si>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</si>
  <si>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</si>
  <si>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</si>
  <si>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</si>
  <si>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</si>
  <si>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</si>
  <si>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</si>
  <si>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</si>
  <si>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</si>
  <si>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</si>
  <si>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</si>
  <si>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</si>
  <si>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</si>
  <si>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</si>
  <si>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</si>
  <si>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</si>
  <si>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</si>
  <si>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</si>
  <si>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</si>
  <si>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</si>
  <si>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</si>
  <si>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</si>
  <si>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</si>
  <si>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</si>
  <si>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</si>
  <si>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</si>
  <si>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</si>
  <si>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</si>
  <si>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</si>
  <si>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</si>
  <si>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</si>
  <si>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</si>
  <si>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</si>
  <si>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</si>
  <si>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</si>
  <si>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</si>
  <si>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</si>
  <si>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</si>
  <si>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</si>
  <si>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</si>
  <si>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</si>
  <si>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</si>
  <si>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</si>
  <si>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</si>
  <si>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</si>
  <si>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</si>
  <si>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</si>
  <si>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</si>
  <si>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</si>
  <si>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</si>
  <si>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</si>
  <si>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</si>
  <si>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</si>
  <si>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</si>
  <si>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</si>
  <si>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</si>
  <si>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</si>
  <si>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</si>
  <si>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</si>
  <si>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</si>
  <si>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</si>
  <si>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</si>
  <si>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</si>
  <si>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</si>
  <si>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</si>
  <si>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</si>
  <si>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</si>
  <si>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</si>
  <si>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</si>
  <si>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</si>
  <si>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</si>
  <si>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</si>
  <si>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</si>
  <si>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</si>
  <si>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</si>
  <si>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</si>
  <si>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</si>
  <si>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</si>
  <si>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</si>
  <si>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</si>
  <si>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</si>
  <si>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</si>
  <si>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</si>
  <si>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</si>
  <si>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</si>
  <si>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</si>
  <si>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</si>
  <si>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</si>
  <si>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</si>
  <si>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</si>
  <si>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</si>
  <si>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</si>
  <si>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</si>
  <si>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</si>
  <si>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</si>
  <si>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</si>
  <si>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</si>
  <si>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</si>
  <si>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</si>
  <si>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</si>
  <si>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</si>
  <si>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</si>
  <si>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</si>
  <si>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</si>
  <si>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</si>
  <si>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</si>
  <si>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</si>
  <si>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</si>
  <si>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</si>
  <si>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</si>
  <si>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</si>
  <si>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</si>
  <si>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</si>
  <si>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</si>
  <si>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</si>
  <si>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</si>
  <si>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</si>
  <si>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</si>
  <si>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</si>
  <si>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</si>
  <si>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</si>
  <si>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</si>
  <si>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</si>
  <si>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</si>
  <si>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</si>
  <si>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</si>
  <si>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</si>
  <si>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</si>
  <si>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</si>
  <si>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</si>
  <si>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</si>
  <si>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</si>
  <si>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</si>
  <si>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</si>
  <si>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</si>
  <si>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</si>
  <si>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</si>
  <si>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</si>
  <si>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</si>
  <si>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</si>
  <si>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</si>
  <si>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</si>
  <si>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</si>
  <si>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</si>
  <si>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</si>
  <si>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</si>
  <si>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</si>
  <si>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</si>
  <si>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</si>
  <si>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</si>
  <si>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</si>
  <si>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</si>
  <si>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</si>
  <si>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</si>
  <si>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</si>
  <si>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</si>
  <si>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</si>
  <si>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</si>
  <si>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</si>
  <si>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</si>
  <si>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</si>
  <si>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</si>
  <si>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</si>
  <si>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</si>
  <si>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</si>
  <si>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</si>
  <si>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</si>
  <si>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</si>
  <si>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</si>
  <si>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</si>
  <si>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</si>
  <si>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</si>
  <si>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</si>
  <si>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</si>
  <si>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</si>
  <si>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</si>
  <si>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</si>
  <si>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</si>
  <si>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</si>
  <si>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</si>
  <si>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</si>
  <si>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</si>
  <si>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</si>
  <si>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</si>
  <si>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</si>
  <si>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</si>
  <si>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</si>
  <si>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</si>
  <si>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</si>
  <si>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</si>
  <si>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</si>
  <si>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</si>
  <si>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</si>
  <si>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</si>
  <si>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</si>
  <si>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</si>
  <si>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</si>
  <si>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</si>
  <si>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</si>
  <si>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</si>
  <si>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</si>
  <si>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</si>
  <si>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</si>
  <si>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</si>
  <si>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</si>
  <si>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</si>
  <si>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</si>
  <si>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</si>
  <si>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</si>
  <si>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</si>
  <si>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</si>
  <si>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</si>
  <si>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</si>
  <si>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</si>
  <si>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</si>
  <si>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</si>
  <si>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</si>
  <si>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</si>
  <si>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</si>
  <si>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</si>
  <si>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</si>
  <si>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</si>
  <si>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</si>
  <si>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</si>
  <si>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</si>
  <si>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</si>
  <si>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</si>
  <si>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</si>
  <si>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</si>
  <si>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</si>
  <si>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</si>
  <si>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</si>
  <si>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</si>
  <si>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</si>
  <si>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</si>
  <si>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</si>
  <si>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</si>
  <si>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</si>
  <si>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</si>
  <si>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</si>
  <si>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</si>
  <si>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</si>
  <si>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</si>
  <si>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</si>
  <si>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</si>
  <si>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</si>
  <si>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</si>
  <si>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</si>
  <si>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</si>
  <si>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</si>
  <si>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</si>
  <si>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</si>
  <si>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</si>
  <si>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</si>
  <si>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</si>
  <si>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</si>
  <si>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</si>
  <si>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</si>
  <si>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</si>
  <si>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</si>
  <si>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</si>
  <si>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</si>
  <si>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</si>
  <si>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</si>
  <si>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</si>
  <si>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</si>
  <si>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</si>
  <si>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</si>
  <si>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</si>
  <si>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</si>
  <si>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</si>
  <si>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</si>
  <si>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</si>
  <si>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</si>
  <si>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</si>
  <si>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</si>
  <si>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</si>
  <si>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</si>
  <si>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</si>
  <si>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</si>
  <si>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</si>
  <si>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</si>
  <si>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</si>
  <si>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</si>
  <si>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</si>
  <si>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</si>
  <si>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</si>
  <si>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</si>
  <si>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</si>
  <si>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</si>
  <si>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</si>
  <si>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</si>
  <si>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</si>
  <si>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</si>
  <si>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</si>
  <si>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</si>
  <si>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</si>
  <si>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</si>
  <si>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</si>
  <si>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</si>
  <si>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</si>
  <si>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</si>
  <si>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</si>
  <si>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</si>
  <si>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</si>
  <si>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</si>
  <si>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</si>
  <si>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</si>
  <si>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</si>
  <si>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</si>
  <si>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</si>
  <si>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</si>
  <si>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</si>
  <si>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</si>
  <si>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</si>
  <si>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</si>
  <si>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</si>
  <si>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</si>
  <si>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</si>
  <si>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</si>
  <si>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</si>
  <si>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</si>
  <si>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</si>
  <si>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</si>
  <si>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</si>
  <si>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</si>
  <si>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</si>
  <si>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</si>
  <si>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</si>
  <si>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</si>
  <si>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</si>
  <si>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</si>
  <si>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</si>
  <si>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</si>
  <si>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</si>
  <si>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</si>
  <si>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</si>
  <si>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</si>
  <si>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</si>
  <si>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</si>
  <si>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</si>
  <si>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</si>
  <si>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</si>
  <si>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</si>
  <si>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</si>
  <si>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</si>
  <si>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</si>
  <si>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</si>
  <si>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</si>
  <si>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</si>
  <si>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</si>
  <si>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</si>
  <si>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</si>
  <si>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</si>
  <si>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</si>
  <si>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</si>
  <si>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</si>
  <si>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</si>
  <si>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</si>
  <si>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</si>
  <si>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</si>
  <si>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</si>
  <si>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</si>
  <si>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</si>
  <si>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</si>
  <si>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</si>
  <si>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</si>
  <si>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</si>
  <si>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</si>
  <si>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</si>
  <si>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</si>
  <si>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</si>
  <si>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</si>
  <si>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</si>
  <si>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</si>
  <si>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</si>
  <si>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</si>
  <si>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</si>
  <si>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</si>
  <si>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</si>
  <si>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</si>
  <si>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</si>
  <si>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</si>
  <si>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</si>
  <si>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</si>
  <si>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</si>
  <si>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</si>
  <si>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</si>
  <si>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</si>
  <si>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</si>
  <si>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</si>
  <si>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</si>
  <si>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</si>
  <si>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</si>
  <si>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</si>
  <si>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</si>
  <si>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</si>
  <si>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</si>
  <si>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</si>
  <si>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</si>
  <si>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</si>
  <si>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</si>
  <si>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</si>
  <si>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</si>
  <si>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</si>
  <si>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</si>
  <si>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</si>
  <si>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</si>
  <si>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</si>
  <si>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</si>
  <si>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</si>
  <si>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</si>
  <si>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</si>
  <si>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</si>
  <si>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</si>
  <si>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</si>
  <si>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</si>
  <si>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</si>
  <si>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</si>
  <si>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</si>
  <si>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</si>
  <si>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</si>
  <si>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</si>
  <si>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</si>
  <si>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</si>
  <si>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</si>
  <si>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</si>
  <si>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</si>
  <si>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</si>
  <si>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</si>
  <si>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</si>
  <si>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</si>
  <si>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</si>
  <si>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</si>
  <si>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</si>
  <si>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</si>
  <si>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</si>
  <si>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</si>
  <si>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</si>
  <si>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</si>
  <si>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</si>
  <si>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</si>
  <si>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</si>
  <si>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</si>
  <si>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</si>
  <si>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</si>
  <si>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</si>
  <si>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</si>
  <si>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</si>
  <si>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</si>
  <si>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</si>
  <si>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</si>
  <si>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</si>
  <si>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</si>
  <si>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</si>
  <si>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</si>
  <si>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</si>
  <si>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</si>
  <si>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</si>
  <si>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</si>
  <si>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</si>
  <si>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</si>
  <si>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</si>
  <si>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</si>
  <si>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</si>
  <si>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</si>
  <si>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</si>
  <si>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</si>
  <si>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</si>
  <si>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</si>
  <si>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</si>
  <si>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</si>
  <si>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</si>
  <si>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</si>
  <si>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</si>
  <si>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</si>
  <si>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</si>
  <si>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</si>
  <si>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</si>
  <si>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</si>
  <si>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</si>
  <si>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</si>
  <si>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</si>
  <si>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</si>
  <si>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</si>
  <si>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</si>
  <si>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</si>
  <si>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</si>
  <si>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</si>
  <si>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</si>
  <si>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</si>
  <si>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</si>
  <si>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</si>
  <si>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</si>
  <si>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</si>
  <si>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</si>
  <si>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</si>
  <si>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</si>
  <si>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</si>
  <si>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</si>
  <si>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</si>
  <si>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</si>
  <si>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</si>
  <si>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</si>
  <si>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</si>
  <si>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</si>
  <si>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</si>
  <si>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</si>
  <si>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</si>
  <si>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</si>
  <si>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</si>
  <si>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</si>
  <si>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</si>
  <si>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</si>
  <si>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</si>
  <si>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</si>
  <si>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</si>
  <si>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</si>
  <si>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</si>
  <si>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</si>
  <si>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</si>
  <si>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</si>
  <si>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</si>
  <si>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</si>
  <si>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</si>
  <si>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</si>
  <si>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</si>
  <si>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</si>
  <si>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</si>
  <si>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</si>
  <si>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</si>
  <si>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</si>
  <si>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</si>
  <si>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</si>
  <si>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</si>
  <si>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</si>
  <si>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</si>
  <si>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</si>
  <si>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</si>
  <si>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</si>
  <si>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</si>
  <si>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</si>
  <si>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</si>
  <si>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</si>
  <si>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</si>
  <si>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</si>
  <si>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</si>
  <si>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</si>
  <si>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</si>
  <si>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</si>
  <si>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</si>
  <si>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</si>
  <si>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</si>
  <si>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</si>
  <si>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</si>
  <si>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</si>
  <si>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</si>
  <si>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</si>
  <si>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</si>
  <si>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</si>
  <si>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</si>
  <si>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</si>
  <si>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</si>
  <si>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</si>
  <si>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</si>
  <si>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</si>
  <si>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</si>
  <si>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</si>
  <si>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</si>
  <si>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</si>
  <si>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</si>
  <si>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</si>
  <si>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</si>
  <si>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</si>
  <si>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</si>
  <si>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</si>
  <si>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</si>
  <si>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</si>
  <si>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</si>
  <si>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</si>
  <si>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</si>
  <si>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</si>
  <si>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</si>
  <si>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</si>
  <si>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</si>
  <si>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</si>
  <si>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</si>
  <si>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</si>
  <si>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</si>
  <si>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</si>
  <si>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</si>
  <si>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</si>
  <si>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</si>
  <si>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</si>
  <si>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</si>
  <si>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</si>
  <si>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</si>
  <si>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</si>
  <si>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</si>
  <si>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</si>
  <si>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</si>
  <si>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</si>
  <si>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</si>
  <si>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</si>
  <si>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</si>
  <si>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</si>
  <si>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</si>
  <si>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</si>
  <si>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</si>
  <si>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</si>
  <si>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</si>
  <si>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</si>
  <si>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</si>
  <si>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</si>
  <si>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</si>
  <si>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</si>
  <si>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</si>
  <si>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</si>
  <si>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</si>
  <si>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</si>
  <si>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</si>
  <si>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</si>
  <si>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</si>
  <si>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</si>
  <si>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</si>
  <si>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</si>
  <si>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</si>
  <si>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</si>
  <si>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</si>
  <si>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</si>
  <si>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</si>
  <si>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</si>
  <si>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</si>
  <si>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</si>
  <si>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</si>
  <si>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</si>
  <si>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</si>
  <si>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</si>
  <si>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</si>
  <si>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</si>
  <si>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</si>
  <si>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</si>
  <si>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</si>
  <si>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</si>
  <si>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</si>
  <si>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</si>
  <si>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</si>
  <si>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</si>
  <si>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</si>
  <si>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</si>
  <si>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</si>
  <si>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</si>
  <si>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</si>
  <si>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</si>
  <si>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</si>
  <si>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</si>
  <si>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</si>
  <si>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</si>
  <si>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</si>
  <si>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</si>
  <si>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</si>
  <si>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</si>
  <si>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</si>
  <si>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</si>
  <si>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</si>
  <si>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</si>
  <si>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</si>
  <si>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</si>
  <si>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</si>
  <si>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</si>
  <si>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</si>
  <si>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</si>
  <si>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</si>
  <si>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</si>
  <si>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</si>
  <si>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</si>
  <si>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</si>
  <si>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</si>
  <si>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</si>
  <si>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</si>
  <si>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</si>
  <si>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</si>
  <si>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</si>
  <si>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</si>
  <si>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</si>
  <si>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</si>
  <si>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</si>
  <si>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</si>
  <si>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</si>
  <si>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</si>
  <si>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</si>
  <si>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</si>
  <si>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</si>
  <si>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</si>
  <si>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</si>
  <si>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</si>
  <si>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</si>
  <si>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</si>
  <si>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</si>
  <si>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</si>
  <si>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</si>
  <si>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</si>
  <si>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</si>
  <si>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</si>
  <si>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</si>
  <si>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</si>
  <si>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</si>
  <si>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</si>
  <si>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</si>
  <si>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</si>
  <si>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</si>
  <si>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</si>
  <si>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</si>
  <si>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</si>
  <si>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</si>
  <si>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</si>
  <si>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</si>
  <si>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</si>
  <si>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</si>
  <si>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</si>
  <si>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</si>
  <si>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</si>
  <si>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</si>
  <si>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</si>
  <si>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</si>
  <si>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</si>
  <si>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</si>
  <si>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</si>
  <si>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</si>
  <si>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</si>
  <si>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</si>
  <si>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</si>
  <si>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</si>
  <si>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</si>
  <si>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</si>
  <si>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</si>
  <si>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</si>
  <si>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</si>
  <si>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</si>
  <si>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</si>
  <si>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</si>
  <si>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</si>
  <si>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</si>
  <si>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</si>
  <si>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</si>
  <si>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</si>
  <si>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</si>
  <si>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</si>
  <si>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</si>
  <si>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</si>
  <si>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</si>
  <si>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</si>
  <si>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</si>
  <si>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</si>
  <si>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</si>
  <si>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</si>
  <si>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</si>
  <si>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</si>
  <si>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</si>
  <si>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</si>
  <si>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</si>
  <si>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</si>
  <si>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</si>
  <si>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</si>
  <si>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</si>
  <si>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</si>
  <si>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</si>
  <si>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</si>
  <si>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</si>
  <si>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</si>
  <si>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</si>
  <si>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</si>
  <si>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</si>
  <si>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</si>
  <si>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</si>
  <si>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</si>
  <si>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</si>
  <si>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</si>
  <si>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</si>
  <si>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</si>
  <si>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</si>
  <si>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</si>
  <si>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</si>
  <si>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</si>
  <si>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</si>
  <si>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</si>
  <si>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</si>
  <si>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</si>
  <si>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</si>
  <si>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</si>
  <si>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</si>
  <si>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</si>
  <si>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</si>
  <si>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</si>
  <si>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</si>
  <si>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</si>
  <si>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</si>
  <si>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</si>
  <si>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</si>
  <si>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</si>
  <si>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</si>
  <si>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</si>
  <si>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</si>
  <si>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</si>
  <si>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</si>
  <si>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</si>
  <si>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</si>
  <si>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</si>
  <si>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</si>
  <si>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</si>
  <si>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</si>
  <si>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</si>
  <si>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</si>
  <si>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</si>
  <si>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</si>
  <si>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</si>
  <si>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</si>
  <si>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</si>
  <si>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</si>
  <si>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</si>
  <si>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</si>
  <si>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</si>
  <si>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</si>
  <si>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</si>
  <si>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</si>
  <si>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</si>
  <si>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</si>
  <si>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</si>
  <si>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</si>
  <si>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</si>
  <si>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</si>
  <si>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</si>
  <si>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</si>
  <si>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</si>
  <si>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</si>
  <si>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</si>
  <si>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</si>
  <si>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</si>
  <si>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</si>
  <si>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</si>
  <si>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</si>
  <si>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</si>
  <si>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</si>
  <si>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</si>
  <si>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</si>
  <si>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</si>
  <si>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</si>
  <si>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</si>
  <si>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</si>
  <si>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</si>
  <si>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</si>
  <si>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</si>
  <si>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</si>
  <si>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</si>
  <si>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</si>
  <si>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</si>
  <si>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</si>
  <si>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</si>
  <si>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</si>
  <si>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</si>
  <si>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</si>
  <si>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</si>
  <si>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</si>
  <si>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</si>
  <si>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</si>
  <si>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</si>
  <si>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</si>
  <si>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</si>
  <si>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</si>
  <si>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</si>
  <si>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</si>
  <si>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</si>
  <si>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</si>
  <si>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</si>
  <si>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</si>
  <si>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</si>
  <si>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</si>
  <si>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</si>
  <si>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</si>
  <si>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</si>
  <si>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</si>
  <si>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</si>
  <si>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</si>
  <si>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</si>
  <si>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</si>
  <si>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</si>
  <si>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</si>
  <si>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</si>
  <si>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</si>
  <si>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</si>
  <si>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</si>
  <si>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</si>
  <si>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</si>
  <si>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</si>
  <si>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</si>
  <si>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</si>
  <si>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</si>
  <si>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</si>
  <si>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</si>
  <si>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</si>
  <si>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</si>
  <si>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</si>
  <si>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</si>
  <si>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</si>
  <si>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</si>
  <si>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</si>
  <si>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</si>
  <si>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</si>
  <si>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</si>
  <si>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</si>
  <si>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</si>
  <si>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</si>
  <si>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</si>
  <si>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</si>
  <si>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</si>
  <si>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</si>
  <si>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</si>
  <si>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</si>
  <si>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</si>
  <si>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</si>
  <si>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</si>
  <si>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</si>
  <si>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</si>
  <si>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</si>
  <si>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</si>
  <si>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</si>
  <si>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</si>
  <si>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</si>
  <si>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</si>
  <si>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</si>
  <si>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</si>
  <si>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</si>
  <si>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</si>
  <si>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</si>
  <si>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</si>
  <si>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</si>
  <si>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</si>
  <si>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</si>
  <si>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</si>
  <si>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</si>
  <si>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</si>
  <si>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</si>
  <si>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</si>
  <si>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</si>
  <si>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</si>
  <si>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</si>
  <si>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</si>
  <si>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</si>
  <si>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</si>
  <si>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</si>
  <si>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</si>
  <si>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</si>
  <si>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</si>
  <si>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</si>
  <si>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</si>
  <si>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</si>
  <si>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</si>
  <si>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</si>
  <si>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</si>
  <si>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</si>
  <si>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</si>
  <si>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</si>
  <si>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</si>
  <si>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</si>
  <si>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</si>
  <si>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</si>
  <si>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</si>
  <si>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</si>
  <si>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</si>
  <si>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</si>
  <si>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</si>
  <si>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</si>
  <si>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</si>
  <si>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</si>
  <si>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</si>
  <si>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</si>
  <si>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</si>
  <si>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</si>
  <si>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</si>
  <si>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</si>
  <si>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</si>
  <si>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</si>
  <si>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</si>
  <si>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</si>
  <si>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</si>
  <si>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</si>
  <si>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</si>
  <si>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</si>
  <si>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</si>
  <si>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</si>
  <si>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</si>
  <si>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</si>
  <si>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</si>
  <si>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</si>
  <si>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</si>
  <si>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</si>
  <si>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</si>
  <si>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</si>
  <si>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</si>
  <si>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</si>
  <si>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</si>
  <si>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</si>
  <si>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</si>
  <si>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</si>
  <si>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</si>
  <si>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</si>
  <si>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</si>
  <si>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</si>
  <si>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</si>
  <si>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</si>
  <si>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</si>
  <si>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</si>
  <si>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</si>
  <si>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</si>
  <si>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</si>
  <si>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</si>
  <si>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</si>
  <si>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</si>
  <si>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</si>
  <si>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</si>
  <si>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</si>
  <si>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</si>
  <si>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</si>
  <si>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</si>
  <si>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</si>
  <si>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</si>
  <si>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</si>
  <si>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</si>
  <si>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</si>
  <si>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</si>
  <si>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</si>
  <si>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</si>
  <si>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</si>
  <si>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</si>
  <si>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</si>
  <si>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</si>
  <si>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</si>
  <si>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</si>
  <si>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</si>
  <si>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</si>
  <si>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</si>
  <si>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</si>
  <si>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</si>
  <si>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</si>
  <si>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</si>
  <si>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</si>
  <si>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</si>
  <si>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</si>
  <si>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</si>
  <si>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</si>
  <si>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</si>
  <si>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</si>
  <si>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</si>
  <si>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</si>
  <si>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</si>
  <si>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</si>
  <si>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</si>
  <si>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</si>
  <si>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</si>
  <si>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</si>
  <si>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</si>
  <si>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</si>
  <si>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</si>
  <si>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</si>
  <si>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</si>
  <si>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</si>
  <si>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</si>
  <si>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</si>
  <si>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</si>
  <si>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</si>
  <si>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</si>
  <si>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</si>
  <si>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</si>
  <si>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</si>
  <si>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</si>
  <si>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</si>
  <si>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</si>
  <si>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</si>
  <si>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</si>
  <si>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</si>
  <si>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</si>
  <si>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</si>
  <si>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</si>
  <si>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</si>
  <si>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</si>
  <si>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</si>
  <si>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</si>
  <si>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</si>
  <si>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</si>
  <si>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</si>
  <si>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</si>
  <si>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</si>
  <si>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</si>
  <si>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</si>
  <si>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</si>
  <si>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</si>
  <si>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</si>
  <si>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</si>
  <si>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</si>
  <si>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</si>
  <si>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</si>
  <si>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</si>
  <si>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</si>
  <si>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</si>
  <si>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</si>
  <si>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</si>
  <si>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</si>
  <si>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</si>
  <si>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</si>
  <si>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</si>
  <si>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</si>
  <si>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</si>
  <si>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</si>
  <si>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</si>
  <si>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</si>
  <si>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</si>
  <si>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</si>
  <si>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</si>
  <si>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</si>
  <si>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</si>
  <si>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</si>
  <si>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</si>
  <si>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</si>
  <si>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</si>
  <si>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</si>
  <si>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</si>
  <si>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</si>
  <si>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</si>
  <si>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</si>
  <si>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</si>
  <si>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</si>
  <si>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</si>
  <si>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</si>
  <si>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</si>
  <si>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</si>
  <si>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</si>
  <si>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</si>
  <si>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</si>
  <si>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</si>
  <si>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</si>
  <si>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</si>
  <si>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</si>
  <si>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</si>
  <si>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</si>
  <si>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</si>
  <si>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</si>
  <si>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</si>
  <si>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</si>
  <si>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</si>
  <si>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</si>
  <si>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</si>
  <si>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</si>
  <si>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</si>
  <si>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</si>
  <si>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</si>
  <si>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</si>
  <si>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</si>
  <si>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</si>
  <si>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</si>
  <si>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</si>
  <si>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</si>
  <si>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</si>
  <si>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</si>
  <si>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</si>
  <si>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</si>
  <si>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</si>
  <si>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</si>
  <si>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</si>
  <si>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</si>
  <si>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</si>
  <si>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</si>
  <si>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</si>
  <si>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</si>
  <si>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</si>
  <si>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</si>
  <si>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</si>
  <si>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</si>
  <si>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</si>
  <si>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</si>
  <si>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</si>
  <si>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</si>
  <si>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</si>
  <si>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</si>
  <si>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</si>
  <si>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</si>
  <si>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</si>
  <si>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</si>
  <si>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</si>
  <si>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</si>
  <si>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</si>
  <si>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</si>
  <si>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</si>
  <si>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</si>
  <si>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</si>
  <si>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</si>
  <si>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</si>
  <si>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</si>
  <si>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</si>
  <si>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</si>
  <si>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</si>
  <si>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</si>
  <si>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</si>
  <si>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</si>
  <si>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</si>
  <si>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</si>
  <si>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</si>
  <si>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</si>
  <si>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</si>
  <si>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</si>
  <si>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</si>
  <si>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</si>
  <si>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</si>
  <si>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</si>
  <si>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</si>
  <si>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</si>
  <si>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</si>
  <si>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</si>
  <si>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</si>
  <si>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</si>
  <si>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</si>
  <si>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</si>
  <si>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</si>
  <si>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</si>
  <si>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</si>
  <si>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</si>
  <si>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</si>
  <si>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</si>
  <si>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</si>
  <si>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</si>
  <si>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</si>
  <si>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</si>
  <si>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</si>
  <si>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</si>
  <si>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</si>
  <si>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</si>
  <si>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</si>
  <si>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</si>
  <si>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</si>
  <si>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</si>
  <si>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</si>
  <si>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</si>
  <si>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</si>
  <si>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</si>
  <si>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</si>
  <si>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</si>
  <si>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</si>
  <si>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</si>
  <si>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</si>
  <si>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</si>
  <si>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</si>
  <si>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</si>
  <si>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</si>
  <si>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</si>
  <si>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</si>
  <si>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</si>
  <si>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</si>
  <si>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</si>
  <si>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</si>
  <si>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</si>
  <si>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</si>
  <si>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</si>
  <si>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</si>
  <si>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</si>
  <si>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</si>
  <si>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</si>
  <si>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</si>
  <si>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</si>
  <si>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</si>
  <si>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</si>
  <si>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</si>
  <si>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</si>
  <si>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</si>
  <si>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</si>
  <si>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</si>
  <si>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</si>
  <si>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</si>
  <si>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</si>
  <si>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</si>
  <si>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</si>
  <si>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</si>
  <si>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</si>
  <si>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</si>
  <si>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</si>
  <si>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</si>
  <si>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</si>
  <si>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</si>
  <si>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</si>
  <si>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</si>
  <si>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</si>
  <si>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</si>
  <si>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</si>
  <si>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</si>
  <si>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</si>
  <si>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</si>
  <si>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</si>
  <si>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</si>
  <si>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</si>
  <si>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</si>
  <si>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</si>
  <si>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</si>
  <si>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</si>
  <si>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</si>
  <si>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</si>
  <si>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</si>
  <si>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</si>
  <si>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</si>
  <si>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</si>
  <si>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</si>
  <si>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</si>
  <si>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</si>
  <si>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</si>
  <si>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</si>
  <si>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</si>
  <si>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</si>
  <si>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</si>
  <si>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</si>
  <si>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</si>
  <si>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</si>
  <si>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</si>
  <si>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</si>
  <si>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</si>
  <si>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</si>
  <si>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</si>
  <si>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</si>
  <si>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</si>
  <si>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</si>
  <si>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</si>
  <si>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</si>
  <si>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</si>
  <si>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</si>
  <si>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</si>
  <si>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</si>
  <si>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</si>
  <si>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</si>
  <si>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</si>
  <si>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</si>
  <si>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</si>
  <si>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</si>
  <si>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</si>
  <si>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</si>
  <si>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</si>
  <si>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</si>
  <si>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</si>
  <si>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</si>
  <si>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</si>
  <si>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</si>
  <si>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</si>
  <si>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</si>
  <si>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</si>
  <si>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</si>
  <si>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</si>
  <si>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</si>
  <si>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</si>
  <si>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</si>
  <si>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</si>
  <si>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</si>
  <si>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</si>
  <si>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</si>
  <si>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</si>
  <si>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</si>
  <si>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</si>
  <si>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</si>
  <si>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</si>
  <si>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</si>
  <si>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</si>
  <si>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</si>
  <si>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</si>
  <si>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</si>
  <si>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</si>
  <si>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</si>
  <si>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</si>
  <si>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</si>
  <si>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</si>
  <si>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</si>
  <si>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</si>
  <si>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</si>
  <si>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</si>
  <si>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</si>
  <si>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</si>
  <si>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</si>
  <si>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</si>
  <si>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</si>
  <si>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</si>
  <si>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</si>
  <si>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</si>
  <si>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</si>
  <si>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</si>
  <si>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</si>
  <si>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</si>
  <si>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</si>
  <si>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</si>
  <si>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</si>
  <si>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</si>
  <si>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</si>
  <si>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</si>
  <si>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</si>
  <si>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</si>
  <si>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</si>
  <si>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</si>
  <si>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</si>
  <si>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</si>
  <si>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</si>
  <si>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</si>
  <si>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</si>
  <si>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</si>
  <si>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</si>
  <si>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</si>
  <si>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</si>
  <si>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</si>
  <si>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</si>
  <si>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</si>
  <si>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</si>
  <si>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</si>
  <si>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</si>
  <si>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</si>
  <si>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</si>
  <si>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</si>
  <si>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</si>
  <si>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</si>
  <si>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</si>
  <si>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</si>
  <si>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</si>
  <si>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</si>
  <si>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</si>
  <si>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</si>
  <si>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</si>
  <si>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</si>
  <si>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</si>
  <si>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</si>
  <si>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</si>
  <si>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</si>
  <si>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</si>
  <si>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</si>
  <si>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</si>
  <si>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</si>
  <si>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</si>
  <si>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</si>
  <si>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</si>
  <si>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</si>
  <si>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</si>
  <si>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</si>
  <si>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</si>
  <si>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</si>
  <si>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</si>
  <si>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</si>
  <si>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</si>
  <si>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</si>
  <si>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</si>
  <si>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</si>
  <si>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</si>
  <si>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</si>
  <si>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</si>
  <si>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</si>
  <si>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</si>
  <si>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</si>
  <si>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</si>
  <si>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</si>
  <si>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</si>
  <si>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</si>
  <si>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</si>
  <si>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</si>
  <si>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</si>
  <si>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</si>
  <si>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</si>
  <si>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</si>
  <si>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</si>
  <si>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</si>
  <si>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</si>
  <si>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</si>
  <si>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</si>
  <si>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</si>
  <si>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</si>
  <si>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</si>
  <si>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</si>
  <si>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</si>
  <si>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</si>
  <si>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</si>
  <si>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</si>
  <si>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</si>
  <si>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</si>
  <si>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</si>
  <si>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</si>
  <si>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</si>
  <si>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</si>
  <si>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</si>
  <si>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</si>
  <si>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</si>
  <si>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</si>
  <si>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</si>
  <si>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</si>
  <si>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</si>
  <si>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</si>
  <si>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</si>
  <si>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</si>
  <si>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</si>
  <si>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</si>
  <si>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</si>
  <si>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</si>
  <si>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</si>
  <si>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</si>
  <si>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</si>
  <si>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</si>
  <si>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</si>
  <si>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</si>
  <si>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</si>
  <si>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</si>
  <si>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</si>
  <si>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</si>
  <si>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</si>
  <si>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</si>
  <si>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</si>
  <si>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</si>
  <si>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</si>
  <si>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</si>
  <si>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</si>
  <si>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</si>
  <si>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</si>
  <si>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</si>
  <si>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</si>
  <si>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</si>
  <si>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</si>
  <si>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</si>
  <si>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</si>
  <si>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</si>
  <si>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</si>
  <si>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</si>
  <si>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</si>
  <si>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</si>
  <si>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</si>
  <si>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</si>
  <si>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</si>
  <si>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</si>
  <si>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</si>
  <si>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</si>
  <si>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</si>
  <si>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</si>
  <si>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</si>
  <si>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</si>
  <si>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</si>
  <si>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</si>
  <si>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</si>
  <si>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</si>
  <si>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</si>
  <si>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</si>
  <si>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</si>
  <si>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</si>
  <si>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</si>
  <si>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</si>
  <si>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</si>
  <si>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</si>
  <si>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</si>
  <si>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</si>
  <si>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</si>
  <si>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</si>
  <si>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</si>
  <si>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</si>
  <si>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</si>
  <si>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</si>
  <si>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</si>
  <si>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</si>
  <si>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</si>
  <si>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</si>
  <si>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</si>
  <si>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</si>
  <si>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</si>
  <si>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</si>
  <si>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</si>
  <si>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</si>
  <si>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</si>
  <si>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</si>
  <si>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</si>
  <si>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</si>
  <si>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</si>
  <si>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</si>
  <si>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</si>
  <si>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</si>
  <si>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</si>
  <si>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</si>
  <si>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</si>
  <si>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</si>
  <si>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</si>
  <si>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</si>
  <si>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</si>
  <si>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</si>
  <si>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</si>
  <si>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</si>
  <si>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</si>
  <si>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</si>
  <si>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</si>
  <si>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</si>
  <si>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</si>
  <si>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</si>
  <si>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</si>
  <si>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</si>
  <si>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</si>
  <si>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</si>
  <si>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</si>
  <si>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</si>
  <si>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</si>
  <si>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</si>
  <si>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</si>
  <si>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</si>
  <si>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</si>
  <si>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</si>
  <si>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</si>
  <si>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</si>
  <si>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</si>
  <si>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</si>
  <si>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</si>
  <si>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</si>
  <si>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</si>
  <si>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</si>
  <si>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</si>
  <si>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</si>
  <si>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</si>
  <si>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</si>
  <si>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</si>
  <si>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</si>
  <si>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</si>
  <si>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</si>
  <si>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</si>
  <si>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</si>
  <si>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</si>
  <si>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</si>
  <si>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</si>
  <si>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</si>
  <si>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</si>
  <si>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</si>
  <si>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</si>
  <si>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</si>
  <si>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</si>
  <si>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</si>
  <si>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</si>
  <si>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</si>
  <si>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</si>
  <si>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</si>
  <si>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</si>
  <si>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</si>
  <si>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</si>
  <si>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</si>
  <si>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</si>
  <si>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</si>
  <si>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</si>
  <si>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</si>
  <si>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</si>
  <si>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</si>
  <si>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</si>
  <si>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</si>
  <si>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</si>
  <si>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</si>
  <si>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</si>
  <si>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</si>
  <si>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</si>
  <si>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</si>
  <si>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</si>
  <si>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</si>
  <si>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</si>
  <si>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</si>
  <si>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</si>
  <si>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</si>
  <si>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</si>
  <si>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</si>
  <si>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</si>
  <si>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</si>
  <si>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</si>
  <si>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</si>
  <si>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</si>
  <si>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</si>
  <si>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</si>
  <si>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</si>
  <si>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</si>
  <si>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</si>
  <si>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</si>
  <si>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</si>
  <si>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</si>
  <si>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</si>
  <si>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</si>
  <si>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</si>
  <si>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</si>
  <si>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</si>
  <si>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</si>
  <si>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</si>
  <si>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</si>
  <si>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</si>
  <si>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</si>
  <si>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</si>
  <si>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</si>
  <si>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</si>
  <si>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</si>
  <si>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</si>
  <si>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</si>
  <si>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</si>
  <si>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</si>
  <si>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</si>
  <si>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</si>
  <si>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</si>
  <si>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</si>
  <si>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</si>
  <si>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</si>
  <si>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</si>
  <si>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</si>
  <si>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</si>
  <si>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</si>
  <si>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</si>
  <si>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</si>
  <si>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</si>
  <si>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</si>
  <si>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</si>
  <si>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</si>
  <si>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</si>
  <si>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</si>
  <si>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</si>
  <si>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</si>
  <si>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</si>
  <si>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</si>
  <si>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</si>
  <si>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</si>
  <si>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</si>
  <si>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</si>
  <si>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</si>
  <si>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</si>
  <si>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</si>
  <si>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</si>
  <si>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</si>
  <si>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</si>
  <si>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</si>
  <si>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</si>
  <si>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</si>
  <si>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</si>
  <si>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</si>
  <si>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</si>
  <si>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</si>
  <si>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</si>
  <si>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</si>
  <si>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</si>
  <si>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</si>
  <si>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</si>
  <si>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</si>
  <si>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</si>
  <si>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</si>
  <si>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</si>
  <si>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</si>
  <si>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</si>
  <si>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</si>
  <si>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</si>
  <si>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</si>
  <si>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</si>
  <si>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</si>
  <si>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</si>
  <si>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</si>
  <si>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</si>
  <si>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</si>
  <si>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</si>
  <si>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</si>
  <si>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</si>
  <si>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</si>
  <si>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</si>
  <si>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</si>
  <si>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</si>
  <si>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</si>
  <si>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</si>
  <si>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</si>
  <si>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</si>
  <si>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</si>
  <si>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</si>
  <si>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</si>
  <si>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</si>
  <si>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</si>
  <si>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</si>
  <si>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</si>
  <si>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</si>
  <si>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</si>
  <si>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</si>
  <si>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</si>
  <si>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</si>
  <si>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</si>
  <si>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</si>
  <si>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</si>
  <si>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</si>
  <si>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</si>
  <si>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</si>
  <si>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</si>
  <si>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</si>
  <si>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</si>
  <si>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</si>
  <si>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</si>
  <si>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</si>
  <si>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</si>
  <si>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</si>
  <si>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</si>
  <si>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</si>
  <si>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</si>
  <si>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</si>
  <si>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</si>
  <si>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</si>
  <si>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</si>
  <si>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</si>
  <si>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</si>
  <si>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</si>
  <si>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</si>
  <si>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</si>
  <si>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</si>
  <si>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</si>
  <si>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</si>
  <si>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</si>
  <si>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</si>
  <si>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</si>
  <si>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</si>
  <si>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</si>
  <si>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</si>
  <si>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</si>
  <si>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</si>
  <si>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</si>
  <si>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</si>
  <si>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</si>
  <si>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</si>
  <si>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</si>
  <si>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</si>
  <si>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</si>
  <si>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</si>
  <si>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</si>
  <si>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</si>
  <si>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</si>
  <si>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</si>
  <si>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</si>
  <si>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</si>
  <si>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</si>
  <si>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</si>
  <si>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</si>
  <si>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</si>
  <si>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</si>
  <si>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</si>
  <si>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</si>
  <si>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</si>
  <si>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</si>
  <si>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</si>
  <si>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</si>
  <si>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</si>
  <si>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</si>
  <si>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</si>
  <si>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</si>
  <si>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</si>
  <si>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</si>
  <si>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</si>
  <si>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</si>
  <si>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</si>
  <si>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</si>
  <si>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</si>
  <si>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</si>
  <si>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</si>
  <si>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</si>
  <si>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</si>
  <si>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</si>
  <si>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</si>
  <si>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</si>
  <si>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</si>
  <si>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</si>
  <si>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</si>
  <si>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</si>
  <si>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</si>
  <si>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</si>
  <si>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</si>
  <si>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</si>
  <si>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</si>
  <si>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</si>
  <si>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</si>
  <si>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</si>
  <si>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</si>
  <si>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</si>
  <si>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</si>
  <si>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</si>
  <si>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</si>
  <si>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</si>
  <si>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</si>
  <si>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</si>
  <si>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</si>
  <si>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</si>
  <si>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</si>
  <si>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</si>
  <si>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</si>
  <si>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</si>
  <si>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</si>
  <si>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</si>
  <si>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</si>
  <si>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</si>
  <si>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</si>
  <si>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</si>
  <si>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</si>
  <si>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</si>
  <si>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</si>
  <si>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</si>
  <si>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</si>
  <si>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</si>
  <si>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</si>
  <si>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</si>
  <si>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</si>
  <si>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</si>
  <si>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</si>
  <si>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</si>
  <si>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</si>
  <si>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</si>
  <si>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</si>
  <si>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</si>
  <si>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</si>
  <si>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</si>
  <si>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</si>
  <si>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</si>
  <si>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</si>
  <si>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</si>
  <si>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</si>
  <si>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</si>
  <si>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</si>
  <si>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</si>
  <si>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</si>
  <si>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</si>
  <si>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</si>
  <si>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</si>
  <si>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</si>
  <si>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</si>
  <si>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</si>
  <si>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</si>
  <si>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</si>
  <si>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</si>
  <si>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</si>
  <si>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</si>
  <si>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</si>
  <si>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</si>
  <si>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</si>
  <si>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</si>
  <si>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</si>
  <si>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</si>
  <si>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</si>
  <si>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</si>
  <si>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</si>
  <si>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</si>
  <si>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</si>
  <si>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</si>
  <si>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</si>
  <si>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</si>
  <si>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</si>
  <si>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</si>
  <si>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</si>
  <si>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</si>
  <si>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</si>
  <si>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</si>
  <si>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</si>
  <si>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</si>
  <si>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</si>
  <si>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</si>
  <si>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</si>
  <si>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</si>
  <si>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</si>
  <si>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</si>
  <si>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</si>
  <si>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</si>
  <si>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</si>
  <si>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</si>
  <si>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</si>
  <si>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</si>
  <si>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</si>
  <si>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</si>
  <si>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</si>
  <si>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</si>
  <si>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</si>
  <si>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</si>
  <si>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</si>
  <si>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</si>
  <si>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</si>
  <si>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</si>
  <si>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</si>
  <si>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</si>
  <si>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</si>
  <si>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</si>
  <si>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</si>
  <si>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</si>
  <si>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</si>
  <si>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</si>
  <si>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</si>
  <si>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</si>
  <si>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</si>
  <si>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</si>
  <si>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</si>
  <si>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</si>
  <si>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</si>
  <si>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</si>
  <si>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</si>
  <si>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</si>
  <si>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</si>
  <si>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</si>
  <si>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</si>
  <si>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</si>
  <si>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</si>
  <si>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</si>
  <si>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</si>
  <si>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</si>
  <si>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</si>
  <si>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</si>
  <si>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</si>
  <si>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</si>
  <si>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</si>
  <si>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</si>
  <si>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</si>
  <si>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</si>
  <si>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</si>
  <si>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</si>
  <si>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</si>
  <si>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</si>
  <si>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</si>
  <si>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</si>
  <si>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</si>
  <si>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</si>
  <si>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</si>
  <si>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</si>
  <si>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</si>
  <si>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</si>
  <si>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</si>
  <si>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</si>
  <si>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</si>
  <si>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</si>
  <si>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</si>
  <si>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</si>
  <si>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</si>
  <si>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</si>
  <si>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</si>
  <si>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</si>
  <si>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</si>
  <si>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</si>
  <si>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</si>
  <si>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</si>
  <si>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</si>
  <si>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</si>
  <si>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</si>
  <si>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</si>
  <si>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</si>
  <si>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</si>
  <si>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</si>
  <si>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</si>
  <si>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</si>
  <si>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</si>
  <si>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</si>
  <si>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</si>
  <si>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</si>
  <si>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</si>
  <si>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</si>
  <si>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</si>
  <si>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</si>
  <si>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</si>
  <si>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</si>
  <si>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</si>
  <si>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</si>
  <si>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</si>
  <si>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</si>
  <si>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</si>
  <si>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</si>
  <si>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</si>
  <si>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</si>
  <si>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</si>
  <si>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</si>
  <si>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</si>
  <si>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</si>
  <si>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</si>
  <si>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</si>
  <si>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</si>
  <si>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</si>
  <si>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</si>
  <si>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</si>
  <si>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</si>
  <si>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</si>
  <si>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</si>
  <si>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</si>
  <si>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</si>
  <si>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</si>
  <si>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</si>
  <si>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</si>
  <si>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</si>
  <si>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</si>
  <si>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</si>
  <si>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</si>
  <si>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</si>
  <si>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</si>
  <si>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</si>
  <si>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</si>
  <si>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</si>
  <si>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</si>
  <si>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</si>
  <si>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</si>
  <si>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</si>
  <si>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</si>
  <si>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</si>
  <si>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</si>
  <si>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</si>
  <si>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</si>
  <si>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</si>
  <si>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</si>
  <si>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</si>
  <si>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</si>
  <si>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</si>
  <si>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</si>
  <si>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</si>
  <si>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</si>
  <si>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</si>
  <si>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</si>
  <si>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</si>
  <si>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</si>
  <si>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</si>
  <si>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</si>
  <si>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</si>
  <si>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</si>
  <si>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</si>
  <si>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</si>
  <si>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</si>
  <si>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</si>
  <si>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</si>
  <si>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</si>
  <si>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</si>
  <si>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</si>
  <si>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</si>
  <si>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</si>
  <si>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</si>
  <si>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</si>
  <si>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</si>
  <si>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</si>
  <si>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</si>
  <si>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</si>
  <si>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</si>
  <si>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</si>
  <si>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</si>
  <si>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</si>
  <si>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</si>
  <si>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</si>
  <si>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</si>
  <si>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</si>
  <si>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</si>
  <si>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</si>
  <si>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</si>
  <si>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</si>
  <si>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</si>
  <si>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</si>
  <si>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</si>
  <si>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</si>
  <si>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</si>
  <si>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</si>
  <si>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</si>
  <si>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</si>
  <si>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</si>
  <si>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</si>
  <si>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</si>
  <si>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</si>
  <si>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</si>
  <si>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</si>
  <si>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</si>
  <si>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</si>
  <si>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</si>
  <si>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</si>
  <si>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</si>
  <si>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</si>
  <si>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</si>
  <si>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</si>
  <si>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</si>
  <si>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</si>
  <si>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</si>
  <si>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</si>
  <si>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</si>
  <si>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</si>
  <si>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</si>
  <si>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</si>
  <si>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</si>
  <si>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</si>
  <si>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</si>
  <si>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</si>
  <si>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</si>
  <si>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</si>
  <si>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</si>
  <si>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</si>
  <si>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</si>
  <si>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</si>
  <si>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</si>
  <si>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</si>
  <si>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</si>
  <si>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</si>
  <si>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</si>
  <si>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</si>
  <si>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</si>
  <si>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</si>
  <si>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</si>
  <si>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</si>
  <si>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</si>
  <si>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</si>
  <si>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</si>
  <si>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</si>
  <si>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</si>
  <si>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</si>
  <si>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</si>
  <si>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</si>
  <si>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</si>
  <si>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</si>
  <si>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</si>
  <si>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</si>
  <si>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</si>
  <si>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</si>
  <si>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</si>
  <si>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</si>
  <si>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</si>
  <si>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</si>
  <si>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</si>
  <si>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</si>
  <si>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</si>
  <si>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</si>
  <si>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</si>
  <si>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</si>
  <si>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</si>
  <si>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</si>
  <si>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</si>
  <si>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</si>
  <si>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</si>
  <si>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</si>
  <si>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</si>
  <si>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</si>
  <si>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</si>
  <si>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</si>
  <si>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</si>
  <si>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</si>
  <si>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</si>
  <si>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</si>
  <si>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</si>
  <si>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</si>
  <si>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</si>
  <si>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</si>
  <si>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</si>
  <si>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</si>
  <si>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</si>
  <si>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</si>
  <si>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</si>
  <si>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</si>
  <si>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</si>
  <si>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</si>
  <si>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</si>
  <si>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</si>
  <si>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</si>
  <si>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</si>
  <si>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</si>
  <si>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</si>
  <si>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</si>
  <si>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</si>
  <si>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</si>
  <si>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</si>
  <si>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</si>
  <si>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</si>
  <si>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</si>
  <si>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</si>
  <si>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</si>
  <si>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</si>
  <si>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</si>
  <si>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</si>
  <si>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</si>
  <si>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</si>
  <si>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</si>
  <si>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</si>
  <si>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</si>
  <si>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</si>
  <si>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</si>
  <si>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</si>
  <si>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</si>
  <si>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</si>
  <si>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</si>
  <si>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</si>
  <si>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</si>
  <si>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</si>
  <si>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</si>
  <si>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</si>
  <si>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</si>
  <si>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</si>
  <si>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</si>
  <si>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</si>
  <si>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</si>
  <si>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</si>
  <si>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</si>
  <si>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</si>
  <si>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</si>
  <si>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</si>
  <si>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</si>
  <si>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</si>
  <si>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</si>
  <si>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</si>
  <si>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</si>
  <si>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</si>
  <si>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</si>
  <si>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</si>
  <si>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</si>
  <si>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</si>
  <si>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</si>
  <si>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</si>
  <si>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</si>
  <si>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</si>
  <si>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</si>
  <si>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</si>
  <si>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</si>
  <si>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</si>
  <si>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</si>
  <si>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</si>
  <si>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</si>
  <si>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</si>
  <si>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</si>
  <si>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</si>
  <si>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</si>
  <si>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</si>
  <si>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</si>
  <si>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</si>
  <si>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</si>
  <si>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</si>
  <si>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</si>
  <si>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</si>
  <si>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</si>
  <si>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</si>
  <si>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</si>
  <si>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</si>
  <si>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</si>
  <si>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</si>
  <si>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</si>
  <si>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</si>
  <si>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</si>
  <si>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</si>
  <si>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</si>
  <si>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</si>
  <si>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</si>
  <si>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</si>
  <si>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</si>
  <si>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</si>
  <si>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</si>
  <si>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</si>
  <si>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</si>
  <si>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</si>
  <si>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</si>
  <si>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</si>
  <si>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</si>
  <si>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</si>
  <si>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</si>
  <si>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</si>
  <si>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</si>
  <si>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</si>
  <si>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</si>
  <si>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</si>
  <si>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</si>
  <si>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</si>
  <si>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</si>
  <si>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</si>
  <si>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</si>
  <si>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</si>
  <si>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</si>
  <si>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</si>
  <si>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</si>
  <si>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</si>
  <si>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</si>
  <si>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</si>
  <si>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</si>
  <si>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</si>
  <si>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</si>
  <si>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</si>
  <si>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</si>
  <si>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</si>
  <si>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</si>
  <si>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</si>
  <si>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</si>
  <si>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</si>
  <si>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</si>
  <si>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</si>
  <si>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</si>
  <si>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</si>
  <si>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</si>
  <si>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</si>
  <si>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</si>
  <si>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</si>
  <si>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</si>
  <si>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</si>
  <si>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</si>
  <si>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</si>
  <si>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</si>
  <si>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</si>
  <si>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</si>
  <si>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</si>
  <si>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</si>
  <si>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</si>
  <si>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</si>
  <si>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</si>
  <si>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</si>
  <si>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</si>
  <si>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</si>
  <si>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</si>
  <si>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</si>
  <si>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</si>
  <si>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</si>
  <si>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</si>
  <si>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</si>
  <si>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</si>
  <si>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</si>
  <si>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</si>
  <si>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</si>
  <si>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</si>
  <si>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</si>
  <si>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</si>
  <si>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</si>
  <si>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</si>
  <si>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</si>
  <si>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</si>
  <si>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</si>
  <si>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</si>
  <si>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</si>
  <si>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</si>
  <si>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</si>
  <si>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</si>
  <si>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</si>
  <si>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</si>
  <si>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</si>
  <si>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</si>
  <si>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</si>
  <si>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</si>
  <si>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</si>
  <si>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</si>
  <si>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</si>
  <si>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</si>
  <si>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</si>
  <si>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</si>
  <si>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</si>
  <si>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</si>
  <si>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</si>
  <si>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</si>
  <si>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</si>
  <si>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</si>
  <si>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</si>
  <si>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</si>
  <si>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</si>
  <si>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</si>
  <si>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</si>
  <si>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</si>
  <si>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</si>
  <si>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</si>
  <si>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</si>
  <si>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</si>
  <si>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</si>
  <si>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</si>
  <si>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</si>
  <si>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</si>
  <si>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</si>
  <si>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</si>
  <si>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</si>
  <si>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</si>
  <si>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</si>
  <si>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</si>
  <si>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</si>
  <si>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</si>
  <si>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</si>
  <si>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</si>
  <si>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</si>
  <si>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</si>
  <si>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</si>
  <si>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</si>
  <si>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</si>
  <si>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</si>
  <si>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</si>
  <si>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</si>
  <si>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</si>
  <si>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</si>
  <si>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</si>
  <si>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</si>
  <si>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</si>
  <si>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</si>
  <si>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</si>
  <si>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</si>
  <si>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</si>
  <si>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</si>
  <si>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</si>
  <si>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</si>
  <si>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</si>
  <si>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</si>
  <si>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</si>
  <si>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</si>
  <si>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</si>
  <si>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</si>
  <si>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</si>
  <si>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</si>
  <si>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</si>
  <si>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</si>
  <si>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</si>
  <si>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</si>
  <si>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</si>
  <si>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</si>
  <si>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</si>
  <si>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</si>
  <si>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</si>
  <si>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</si>
  <si>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</si>
  <si>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</si>
  <si>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</si>
  <si>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</si>
  <si>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</si>
  <si>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</si>
  <si>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</si>
  <si>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</si>
  <si>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</si>
  <si>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</si>
  <si>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</si>
  <si>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</si>
  <si>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</si>
  <si>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</si>
  <si>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</si>
  <si>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</si>
  <si>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</si>
  <si>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</si>
  <si>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</si>
  <si>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</si>
  <si>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</si>
  <si>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</si>
  <si>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</si>
  <si>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</si>
  <si>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</si>
  <si>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</si>
  <si>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</si>
  <si>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</si>
  <si>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</si>
  <si>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</si>
  <si>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</si>
  <si>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</si>
  <si>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</si>
  <si>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</si>
  <si>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</si>
  <si>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</si>
  <si>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</si>
  <si>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</si>
  <si>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</si>
  <si>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</si>
  <si>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</si>
  <si>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</si>
  <si>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</si>
  <si>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</si>
  <si>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</si>
  <si>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</si>
  <si>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</si>
  <si>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</si>
  <si>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</si>
  <si>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</si>
  <si>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</si>
  <si>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</si>
  <si>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</si>
  <si>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</si>
  <si>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</si>
  <si>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</si>
  <si>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</si>
  <si>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</si>
  <si>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</si>
  <si>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</si>
  <si>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</si>
  <si>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</si>
  <si>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</si>
  <si>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</si>
  <si>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</si>
  <si>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</si>
  <si>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</si>
  <si>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</si>
  <si>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</si>
  <si>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</si>
  <si>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</si>
  <si>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</si>
  <si>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</si>
  <si>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</si>
  <si>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</si>
  <si>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</si>
  <si>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</si>
  <si>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</si>
  <si>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</si>
  <si>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</si>
  <si>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</si>
  <si>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</si>
  <si>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</si>
  <si>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</si>
  <si>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</si>
  <si>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</si>
  <si>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</si>
  <si>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</si>
  <si>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</si>
  <si>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</si>
  <si>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</si>
  <si>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</si>
  <si>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</si>
  <si>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</si>
  <si>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</si>
  <si>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</si>
  <si>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</si>
  <si>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</si>
  <si>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</si>
  <si>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</si>
  <si>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</si>
  <si>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</si>
  <si>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</si>
  <si>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</si>
  <si>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</si>
  <si>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</si>
  <si>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</si>
  <si>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</si>
  <si>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</si>
  <si>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</si>
  <si>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</si>
  <si>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</si>
  <si>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</si>
  <si>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</si>
  <si>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</si>
  <si>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</si>
  <si>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</si>
  <si>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</si>
  <si>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</si>
  <si>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</si>
  <si>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</si>
  <si>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</si>
  <si>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</si>
  <si>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</si>
  <si>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</si>
  <si>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</si>
  <si>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</si>
  <si>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</si>
  <si>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</si>
  <si>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</si>
  <si>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</si>
  <si>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</si>
  <si>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</si>
  <si>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</si>
  <si>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</si>
  <si>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</si>
  <si>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</si>
  <si>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</si>
  <si>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</si>
  <si>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</si>
  <si>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</si>
  <si>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</si>
  <si>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</si>
  <si>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</si>
  <si>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</si>
  <si>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</si>
  <si>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</si>
  <si>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</si>
  <si>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</si>
  <si>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</si>
  <si>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</si>
  <si>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</si>
  <si>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</si>
  <si>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</si>
  <si>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</si>
  <si>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</si>
  <si>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</si>
  <si>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</si>
  <si>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</si>
  <si>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</si>
  <si>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</si>
  <si>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</si>
  <si>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</si>
  <si>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</si>
  <si>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</si>
  <si>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</si>
  <si>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</si>
  <si>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</si>
  <si>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</si>
  <si>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</si>
  <si>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</si>
  <si>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</si>
  <si>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</si>
  <si>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</si>
  <si>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</si>
  <si>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</si>
  <si>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</si>
  <si>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</si>
  <si>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</si>
  <si>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</si>
  <si>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</si>
  <si>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</si>
  <si>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</si>
  <si>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</si>
  <si>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</si>
  <si>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</si>
  <si>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</si>
  <si>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</si>
  <si>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</si>
  <si>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</si>
  <si>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</si>
  <si>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</si>
  <si>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</si>
  <si>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</si>
  <si>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</si>
  <si>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</si>
  <si>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</si>
  <si>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</si>
  <si>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</si>
  <si>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</si>
  <si>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</si>
  <si>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</si>
  <si>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</si>
  <si>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</si>
  <si>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</si>
  <si>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</si>
  <si>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</si>
  <si>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</si>
  <si>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</si>
  <si>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</si>
  <si>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</si>
  <si>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</si>
  <si>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</si>
  <si>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</si>
  <si>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</si>
  <si>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</si>
  <si>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</si>
  <si>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</si>
  <si>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</si>
  <si>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</si>
  <si>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</si>
  <si>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</si>
  <si>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</si>
  <si>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</si>
  <si>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</si>
  <si>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</si>
  <si>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</si>
  <si>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</si>
  <si>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</si>
  <si>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</si>
  <si>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</si>
  <si>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</si>
  <si>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</si>
  <si>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</si>
  <si>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</si>
  <si>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</si>
  <si>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</si>
  <si>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</si>
  <si>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</si>
  <si>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</si>
  <si>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</si>
  <si>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</si>
  <si>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</si>
  <si>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</si>
  <si>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</si>
  <si>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</si>
  <si>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</si>
  <si>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</si>
  <si>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</si>
  <si>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</si>
  <si>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</si>
  <si>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</si>
  <si>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</si>
  <si>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</si>
  <si>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</si>
  <si>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</si>
  <si>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</si>
  <si>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</si>
  <si>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</si>
  <si>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</si>
  <si>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</si>
  <si>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</si>
  <si>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</si>
  <si>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</si>
  <si>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</si>
  <si>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</si>
  <si>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</si>
  <si>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</si>
  <si>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</si>
  <si>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</si>
  <si>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</si>
  <si>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</si>
  <si>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</si>
  <si>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</si>
  <si>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</si>
  <si>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</si>
  <si>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</si>
  <si>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</si>
  <si>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</si>
  <si>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</si>
  <si>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</si>
  <si>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</si>
  <si>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</si>
  <si>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</si>
  <si>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</si>
  <si>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</si>
  <si>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</si>
  <si>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</si>
  <si>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</si>
  <si>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</si>
  <si>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</si>
  <si>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</si>
  <si>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</si>
  <si>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</si>
  <si>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</si>
  <si>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</si>
  <si>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</si>
  <si>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</si>
  <si>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</si>
  <si>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</si>
  <si>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</si>
  <si>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</si>
  <si>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</si>
  <si>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</si>
  <si>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</si>
  <si>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</si>
  <si>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</si>
  <si>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</si>
  <si>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</si>
  <si>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</si>
  <si>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</si>
  <si>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</si>
  <si>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</si>
  <si>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</si>
  <si>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</si>
  <si>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</si>
  <si>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</si>
  <si>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</si>
  <si>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</si>
  <si>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</si>
  <si>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</si>
  <si>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</si>
  <si>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</si>
  <si>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</si>
  <si>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</si>
  <si>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</si>
  <si>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</si>
  <si>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</si>
  <si>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</si>
  <si>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</si>
  <si>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</si>
  <si>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</si>
  <si>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</si>
  <si>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</si>
  <si>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</si>
  <si>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</si>
  <si>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</si>
  <si>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</si>
  <si>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</si>
  <si>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</si>
  <si>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</si>
  <si>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</si>
  <si>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</si>
  <si>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</si>
  <si>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</si>
  <si>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</si>
  <si>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</si>
  <si>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</si>
  <si>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</si>
  <si>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</si>
  <si>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</si>
  <si>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</si>
  <si>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</si>
  <si>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</si>
  <si>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</si>
  <si>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</si>
  <si>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</si>
  <si>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</si>
  <si>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</si>
  <si>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</si>
  <si>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</si>
  <si>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</si>
  <si>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</si>
  <si>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</si>
  <si>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</si>
  <si>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</si>
  <si>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</si>
  <si>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</si>
  <si>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</si>
  <si>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</si>
  <si>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</si>
  <si>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</si>
  <si>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</si>
  <si>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</si>
  <si>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</si>
  <si>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</si>
  <si>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</si>
  <si>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</si>
  <si>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</si>
  <si>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</si>
  <si>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</si>
  <si>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</si>
  <si>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</si>
  <si>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</si>
  <si>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</si>
  <si>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</si>
  <si>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</si>
  <si>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</si>
  <si>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</si>
  <si>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</si>
  <si>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</si>
  <si>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</si>
  <si>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</si>
  <si>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</si>
  <si>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</si>
  <si>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</si>
  <si>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</si>
  <si>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</si>
  <si>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</si>
  <si>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</si>
  <si>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</si>
  <si>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</si>
  <si>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</si>
  <si>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</si>
  <si>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</si>
  <si>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</si>
  <si>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</si>
  <si>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</si>
  <si>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</si>
  <si>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</si>
  <si>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</si>
  <si>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</si>
  <si>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</si>
  <si>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</si>
  <si>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</si>
  <si>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</si>
  <si>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</si>
  <si>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</si>
  <si>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</si>
  <si>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</si>
  <si>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</si>
  <si>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</si>
  <si>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</si>
  <si>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</si>
  <si>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</si>
  <si>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</si>
  <si>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</si>
  <si>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</si>
  <si>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</si>
  <si>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</si>
  <si>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</si>
  <si>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</si>
  <si>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</si>
  <si>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</si>
  <si>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</si>
  <si>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</si>
  <si>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</si>
  <si>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</si>
  <si>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</si>
  <si>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</si>
  <si>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</si>
  <si>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</si>
  <si>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</si>
  <si>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</si>
  <si>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</si>
  <si>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</si>
  <si>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</si>
  <si>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</si>
  <si>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</si>
  <si>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</si>
  <si>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</si>
  <si>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</si>
  <si>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</si>
  <si>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</si>
  <si>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</si>
  <si>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</si>
  <si>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</si>
  <si>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</si>
  <si>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</si>
  <si>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</si>
  <si>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</si>
  <si>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</si>
  <si>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</si>
  <si>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</si>
  <si>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</si>
  <si>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</si>
  <si>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</si>
  <si>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</si>
  <si>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</si>
  <si>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</si>
  <si>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</si>
  <si>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</si>
  <si>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</si>
  <si>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</si>
  <si>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</si>
  <si>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</si>
  <si>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</si>
  <si>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</si>
  <si>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</si>
  <si>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</si>
  <si>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</si>
  <si>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</si>
  <si>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</si>
  <si>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</si>
  <si>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</si>
  <si>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</si>
  <si>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</si>
  <si>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</si>
  <si>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</si>
  <si>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</si>
  <si>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</si>
  <si>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</si>
  <si>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</si>
  <si>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</si>
  <si>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</si>
  <si>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</si>
  <si>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</si>
  <si>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</si>
  <si>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</si>
  <si>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</si>
  <si>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</si>
  <si>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</si>
  <si>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</si>
  <si>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</si>
  <si>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</si>
  <si>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</si>
  <si>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</si>
  <si>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</si>
  <si>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</si>
  <si>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</si>
  <si>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</si>
  <si>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</si>
  <si>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</si>
  <si>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</si>
  <si>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</si>
  <si>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</si>
  <si>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</si>
  <si>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</si>
  <si>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</si>
  <si>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</si>
  <si>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</si>
  <si>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</si>
  <si>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</si>
  <si>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</si>
  <si>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</si>
  <si>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</si>
  <si>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</si>
  <si>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</si>
  <si>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</si>
  <si>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</si>
  <si>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</si>
  <si>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</si>
  <si>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</si>
  <si>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</si>
  <si>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</si>
  <si>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</si>
  <si>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</si>
  <si>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</si>
  <si>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</si>
  <si>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</si>
  <si>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</si>
  <si>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</si>
  <si>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</si>
  <si>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</si>
  <si>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</si>
  <si>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</si>
  <si>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</si>
  <si>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</si>
  <si>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</si>
  <si>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</si>
  <si>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</si>
  <si>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</si>
  <si>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</si>
  <si>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</si>
  <si>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</si>
  <si>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</si>
  <si>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</si>
  <si>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</si>
  <si>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</si>
  <si>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</si>
  <si>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</si>
  <si>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</si>
  <si>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</si>
  <si>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</si>
  <si>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</si>
  <si>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</si>
  <si>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</si>
  <si>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</si>
  <si>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</si>
  <si>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</si>
  <si>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</si>
  <si>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</si>
  <si>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</si>
  <si>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</si>
  <si>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</si>
  <si>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</si>
  <si>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</si>
  <si>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</si>
  <si>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</si>
  <si>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</si>
  <si>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</si>
  <si>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</si>
  <si>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</si>
  <si>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</si>
  <si>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</si>
  <si>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</si>
  <si>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</si>
  <si>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</si>
  <si>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</si>
  <si>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</si>
  <si>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</si>
  <si>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</si>
  <si>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</si>
  <si>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</si>
  <si>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</si>
  <si>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</si>
  <si>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</si>
  <si>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</si>
  <si>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</si>
  <si>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</si>
  <si>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</si>
  <si>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</si>
  <si>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</si>
  <si>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</si>
  <si>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</si>
  <si>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</si>
  <si>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</si>
  <si>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</si>
  <si>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</si>
  <si>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</si>
  <si>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</si>
  <si>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</si>
  <si>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</si>
  <si>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</si>
  <si>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</si>
  <si>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</si>
  <si>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</si>
  <si>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</si>
  <si>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</si>
  <si>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</si>
  <si>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</si>
  <si>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</si>
  <si>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</si>
  <si>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</si>
  <si>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</si>
  <si>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</si>
  <si>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</si>
  <si>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</si>
  <si>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</si>
  <si>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</si>
  <si>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</si>
  <si>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</si>
  <si>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</si>
  <si>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</si>
  <si>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</si>
  <si>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</si>
  <si>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</si>
  <si>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</si>
  <si>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</si>
  <si>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</si>
  <si>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</si>
  <si>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</si>
  <si>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</si>
  <si>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</si>
  <si>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</si>
  <si>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</si>
  <si>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</si>
  <si>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</si>
  <si>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</si>
  <si>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</si>
  <si>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</si>
  <si>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</si>
  <si>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</si>
  <si>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</si>
  <si>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</si>
  <si>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</si>
  <si>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</si>
  <si>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</si>
  <si>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</si>
  <si>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</si>
  <si>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</si>
  <si>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</si>
  <si>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</si>
  <si>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</si>
  <si>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</si>
  <si>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</si>
  <si>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</si>
  <si>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</si>
  <si>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</si>
  <si>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</si>
  <si>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</si>
  <si>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</si>
  <si>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</si>
  <si>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</si>
  <si>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</si>
  <si>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</si>
  <si>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</si>
  <si>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</si>
  <si>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</si>
  <si>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</si>
  <si>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</si>
  <si>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</si>
  <si>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</si>
  <si>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</si>
  <si>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</si>
  <si>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</si>
  <si>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</si>
  <si>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</si>
  <si>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</si>
  <si>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</si>
  <si>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</si>
  <si>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</si>
  <si>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</si>
  <si>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</si>
  <si>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</si>
  <si>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</si>
  <si>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</si>
  <si>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</si>
  <si>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</si>
  <si>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</si>
  <si>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</si>
  <si>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</si>
  <si>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</si>
  <si>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</si>
  <si>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</si>
  <si>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</si>
  <si>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</si>
  <si>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</si>
  <si>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</si>
  <si>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</si>
  <si>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</si>
  <si>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</si>
  <si>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</si>
  <si>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</si>
  <si>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</si>
  <si>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</si>
  <si>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</si>
  <si>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</si>
  <si>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</si>
  <si>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</si>
  <si>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</si>
  <si>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</si>
  <si>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</si>
  <si>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</si>
  <si>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</si>
  <si>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</si>
  <si>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</si>
  <si>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</si>
  <si>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</si>
  <si>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</si>
  <si>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</si>
  <si>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</si>
  <si>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</si>
  <si>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</si>
  <si>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</si>
  <si>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</si>
  <si>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</si>
  <si>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</si>
  <si>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</si>
  <si>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</si>
  <si>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</si>
  <si>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</si>
  <si>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</si>
  <si>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</si>
  <si>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</si>
  <si>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</si>
  <si>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</si>
  <si>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</si>
  <si>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</si>
  <si>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</si>
  <si>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</si>
  <si>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</si>
  <si>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</si>
  <si>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</si>
  <si>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</si>
  <si>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</si>
  <si>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</si>
  <si>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</si>
  <si>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</si>
  <si>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</si>
  <si>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</si>
  <si>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</si>
  <si>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</si>
  <si>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</si>
  <si>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</si>
  <si>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</si>
  <si>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</si>
  <si>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</si>
  <si>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</si>
  <si>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</si>
  <si>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</si>
  <si>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</si>
  <si>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</si>
  <si>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</si>
  <si>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</si>
  <si>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</si>
  <si>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</si>
  <si>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</si>
  <si>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</si>
  <si>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</si>
  <si>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</si>
  <si>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</si>
  <si>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</si>
  <si>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</si>
  <si>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</si>
  <si>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</si>
  <si>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</si>
  <si>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</si>
  <si>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</si>
  <si>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</si>
  <si>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</si>
  <si>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</si>
  <si>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</si>
  <si>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</si>
  <si>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</si>
  <si>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</si>
  <si>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</si>
  <si>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</si>
  <si>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</si>
  <si>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</si>
  <si>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</si>
  <si>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</si>
  <si>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</si>
  <si>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</si>
  <si>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</si>
  <si>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</si>
  <si>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</si>
  <si>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</si>
  <si>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</si>
  <si>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</si>
  <si>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</si>
  <si>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</si>
  <si>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</si>
  <si>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</si>
  <si>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</si>
  <si>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</si>
  <si>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</si>
  <si>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</si>
  <si>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</si>
  <si>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</si>
  <si>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</si>
  <si>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</si>
  <si>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</si>
  <si>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</si>
  <si>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</si>
  <si>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</si>
  <si>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</si>
  <si>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</si>
  <si>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</si>
  <si>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</si>
  <si>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</si>
  <si>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</si>
  <si>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</si>
  <si>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</si>
  <si>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</si>
  <si>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</si>
  <si>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</si>
  <si>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</si>
  <si>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</si>
  <si>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</si>
  <si>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</si>
  <si>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</si>
  <si>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</si>
  <si>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</si>
  <si>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</si>
  <si>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</si>
  <si>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</si>
  <si>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</si>
  <si>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</si>
  <si>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</si>
  <si>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</si>
  <si>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</si>
  <si>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</si>
  <si>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</si>
  <si>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</si>
  <si>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</si>
  <si>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</si>
  <si>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</si>
  <si>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</si>
  <si>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</si>
  <si>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</si>
  <si>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</si>
  <si>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</si>
  <si>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</si>
  <si>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</si>
  <si>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</si>
  <si>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</si>
  <si>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</si>
  <si>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</si>
  <si>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</si>
  <si>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</si>
  <si>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</si>
  <si>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</si>
  <si>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</si>
  <si>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</si>
  <si>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</si>
  <si>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</si>
  <si>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</si>
  <si>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</si>
  <si>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</si>
  <si>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</si>
  <si>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</si>
  <si>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</si>
  <si>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</si>
  <si>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</si>
  <si>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</si>
  <si>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</si>
  <si>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</si>
  <si>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</si>
  <si>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</si>
  <si>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</si>
  <si>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</si>
  <si>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</si>
  <si>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</si>
  <si>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</si>
  <si>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</si>
  <si>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</si>
  <si>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</si>
  <si>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</si>
  <si>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</si>
  <si>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</si>
  <si>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</si>
  <si>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</si>
  <si>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</si>
  <si>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</si>
  <si>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</si>
  <si>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</si>
  <si>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</si>
  <si>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</si>
  <si>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</si>
  <si>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</si>
  <si>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</si>
  <si>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</si>
  <si>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</si>
  <si>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</si>
  <si>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</si>
  <si>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</si>
  <si>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</si>
  <si>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</si>
  <si>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</si>
  <si>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</si>
  <si>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</si>
  <si>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</si>
  <si>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</si>
  <si>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</si>
  <si>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</si>
  <si>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</si>
  <si>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</si>
  <si>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</si>
  <si>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</si>
  <si>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</si>
  <si>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</si>
  <si>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</si>
  <si>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</si>
  <si>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</si>
  <si>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</si>
  <si>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</si>
  <si>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</si>
  <si>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</si>
  <si>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</si>
  <si>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</si>
  <si>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</si>
  <si>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</si>
  <si>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</si>
  <si>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</si>
  <si>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</si>
  <si>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</si>
  <si>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</si>
  <si>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</si>
  <si>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</si>
  <si>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</si>
  <si>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</si>
  <si>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</si>
  <si>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</si>
  <si>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</si>
  <si>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</si>
  <si>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</si>
  <si>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</si>
  <si>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</si>
  <si>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</si>
  <si>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</si>
  <si>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</si>
  <si>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</si>
  <si>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</si>
  <si>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</si>
  <si>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</si>
  <si>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</si>
  <si>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</si>
  <si>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</si>
  <si>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</si>
  <si>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</si>
  <si>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</si>
  <si>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</si>
  <si>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</si>
  <si>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</si>
  <si>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</si>
  <si>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</si>
  <si>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</si>
  <si>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</si>
  <si>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</si>
  <si>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</si>
  <si>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</si>
  <si>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</si>
  <si>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</si>
  <si>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</si>
  <si>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</si>
  <si>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</si>
  <si>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</si>
  <si>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</si>
  <si>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</si>
  <si>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</si>
  <si>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</si>
  <si>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</si>
  <si>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</si>
  <si>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</si>
  <si>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</si>
  <si>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</si>
  <si>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</si>
  <si>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</si>
  <si>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</si>
  <si>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</si>
  <si>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</si>
  <si>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</si>
  <si>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</si>
  <si>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</si>
  <si>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</si>
  <si>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</si>
  <si>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</si>
  <si>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</si>
  <si>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</si>
  <si>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</si>
  <si>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</si>
  <si>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</si>
  <si>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</si>
  <si>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</si>
  <si>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</si>
  <si>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</si>
  <si>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</si>
  <si>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</si>
  <si>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</si>
  <si>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</si>
  <si>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</si>
  <si>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</si>
  <si>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</si>
  <si>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</si>
  <si>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</si>
  <si>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</si>
  <si>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</si>
  <si>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</si>
  <si>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</si>
  <si>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</si>
  <si>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</si>
  <si>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</si>
  <si>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</si>
  <si>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</si>
  <si>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</si>
  <si>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</si>
  <si>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</si>
  <si>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</si>
  <si>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</si>
  <si>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</si>
  <si>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</si>
  <si>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</si>
  <si>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</si>
  <si>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</si>
  <si>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</si>
  <si>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</si>
  <si>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</si>
  <si>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</si>
  <si>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</si>
  <si>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</si>
  <si>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</si>
  <si>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</si>
  <si>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</si>
  <si>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</si>
  <si>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</si>
  <si>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</si>
  <si>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</si>
  <si>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</si>
  <si>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</si>
  <si>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</si>
  <si>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</si>
  <si>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</si>
  <si>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</si>
  <si>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</si>
  <si>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</si>
  <si>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</si>
  <si>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</si>
  <si>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</si>
  <si>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</si>
  <si>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</si>
  <si>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</si>
  <si>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</si>
  <si>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</si>
  <si>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</si>
  <si>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</si>
  <si>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</si>
  <si>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</si>
  <si>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</si>
  <si>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</si>
  <si>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</si>
  <si>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</si>
  <si>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</si>
  <si>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</si>
  <si>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</si>
  <si>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</si>
  <si>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</si>
  <si>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</si>
  <si>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</si>
  <si>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</si>
  <si>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</si>
  <si>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</si>
  <si>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</si>
  <si>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</si>
  <si>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</si>
  <si>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</si>
  <si>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</si>
  <si>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</si>
  <si>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</si>
  <si>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</si>
  <si>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</si>
  <si>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</si>
  <si>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</si>
  <si>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</si>
  <si>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</si>
  <si>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</si>
  <si>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</si>
  <si>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</si>
  <si>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</si>
  <si>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</si>
  <si>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</si>
  <si>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</si>
  <si>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</si>
  <si>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</si>
  <si>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</si>
  <si>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</si>
  <si>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</si>
  <si>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</si>
  <si>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</si>
  <si>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</si>
  <si>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</si>
  <si>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</si>
  <si>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</si>
  <si>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</si>
  <si>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</si>
  <si>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</si>
  <si>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</si>
  <si>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</si>
  <si>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</si>
  <si>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</si>
  <si>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</si>
  <si>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</si>
  <si>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</si>
  <si>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</si>
  <si>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</si>
  <si>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</si>
  <si>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</si>
  <si>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</si>
  <si>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</si>
  <si>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</si>
  <si>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</si>
  <si>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</si>
  <si>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</si>
  <si>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</si>
  <si>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</si>
  <si>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</si>
  <si>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</si>
  <si>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</si>
  <si>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</si>
  <si>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</si>
  <si>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</si>
  <si>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</si>
  <si>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</si>
  <si>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</si>
  <si>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</si>
  <si>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</si>
  <si>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</si>
  <si>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</si>
  <si>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</si>
  <si>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</si>
  <si>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</si>
  <si>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</si>
  <si>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</si>
  <si>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</si>
  <si>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</si>
  <si>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</si>
  <si>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</si>
  <si>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</si>
  <si>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</si>
  <si>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</si>
  <si>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</si>
  <si>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</si>
  <si>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</si>
  <si>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</si>
  <si>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</si>
  <si>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</si>
  <si>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</si>
  <si>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</si>
  <si>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</si>
  <si>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</si>
  <si>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</si>
  <si>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</si>
  <si>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</si>
  <si>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</si>
  <si>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</si>
  <si>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</si>
  <si>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</si>
  <si>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</si>
  <si>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</si>
  <si>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</si>
  <si>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</si>
  <si>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</si>
  <si>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</si>
  <si>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</si>
  <si>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</si>
  <si>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</si>
  <si>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</si>
  <si>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</si>
  <si>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</si>
  <si>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</si>
  <si>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</si>
  <si>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</si>
  <si>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</si>
  <si>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</si>
  <si>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</si>
  <si>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</si>
  <si>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</si>
  <si>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</si>
  <si>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</si>
  <si>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</si>
  <si>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</si>
  <si>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</si>
  <si>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</si>
  <si>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</si>
  <si>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</si>
  <si>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</si>
  <si>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</si>
  <si>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</si>
  <si>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</si>
  <si>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</si>
  <si>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</si>
  <si>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</si>
  <si>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</si>
  <si>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</si>
  <si>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</si>
  <si>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</si>
  <si>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</si>
  <si>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</si>
  <si>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</si>
  <si>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</si>
  <si>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</si>
  <si>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</si>
  <si>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</si>
  <si>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</si>
  <si>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</si>
  <si>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</si>
  <si>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</si>
  <si>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</si>
  <si>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</si>
  <si>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</si>
  <si>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</si>
  <si>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</si>
  <si>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</si>
  <si>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</si>
  <si>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</si>
  <si>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</si>
  <si>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</si>
  <si>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</si>
  <si>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</si>
  <si>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</si>
  <si>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</si>
  <si>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</si>
  <si>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</si>
  <si>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</si>
  <si>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</si>
  <si>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</si>
  <si>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</si>
  <si>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</si>
  <si>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</si>
  <si>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</si>
  <si>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</si>
  <si>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</si>
  <si>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</si>
  <si>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</si>
  <si>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</si>
  <si>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</si>
  <si>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</si>
  <si>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</si>
  <si>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</si>
  <si>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</si>
  <si>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</si>
  <si>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</si>
  <si>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</si>
  <si>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</si>
  <si>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</si>
  <si>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</si>
  <si>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</si>
  <si>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</si>
  <si>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</si>
  <si>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</si>
  <si>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</si>
  <si>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</si>
  <si>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</si>
  <si>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</si>
  <si>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</si>
  <si>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</si>
  <si>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</si>
  <si>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</si>
  <si>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</si>
  <si>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</si>
  <si>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</si>
  <si>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</si>
  <si>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</si>
  <si>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</si>
  <si>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</si>
  <si>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</si>
  <si>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</si>
  <si>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</si>
  <si>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</si>
  <si>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</si>
  <si>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</si>
  <si>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</si>
  <si>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</si>
  <si>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</si>
  <si>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</si>
  <si>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</si>
  <si>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</si>
  <si>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</si>
  <si>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</si>
  <si>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</si>
  <si>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</si>
  <si>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</si>
  <si>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</si>
  <si>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</si>
  <si>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</si>
  <si>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</si>
  <si>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</si>
  <si>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</si>
  <si>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</si>
  <si>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</si>
  <si>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</si>
  <si>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</si>
  <si>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</si>
  <si>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</si>
  <si>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</si>
  <si>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</si>
  <si>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</si>
  <si>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</si>
  <si>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</si>
  <si>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</si>
  <si>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</si>
  <si>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</si>
  <si>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</si>
  <si>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</si>
  <si>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</si>
  <si>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</si>
  <si>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</si>
  <si>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</si>
  <si>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</si>
  <si>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</si>
  <si>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</si>
  <si>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</si>
  <si>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</si>
  <si>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</si>
  <si>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</si>
  <si>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</si>
  <si>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</si>
  <si>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</si>
  <si>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</si>
  <si>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</si>
  <si>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</si>
  <si>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</si>
  <si>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</si>
  <si>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</si>
  <si>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</si>
  <si>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</si>
  <si>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</si>
  <si>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</si>
  <si>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</si>
  <si>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</si>
  <si>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</si>
  <si>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</si>
  <si>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</si>
  <si>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</si>
  <si>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</si>
  <si>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</si>
  <si>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</si>
  <si>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</si>
  <si>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</si>
  <si>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</si>
  <si>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</si>
  <si>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</si>
  <si>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</si>
  <si>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</si>
  <si>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</si>
  <si>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</si>
  <si>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</si>
  <si>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</si>
  <si>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</si>
  <si>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</si>
  <si>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</si>
  <si>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</si>
  <si>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</si>
  <si>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</si>
  <si>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</si>
  <si>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</si>
  <si>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</si>
  <si>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</si>
  <si>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</si>
  <si>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</si>
  <si>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</si>
  <si>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</si>
  <si>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</si>
  <si>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</si>
  <si>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</si>
  <si>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</si>
  <si>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</si>
  <si>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</si>
  <si>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</si>
  <si>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</si>
  <si>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</si>
  <si>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</si>
  <si>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</si>
  <si>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</si>
  <si>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</si>
  <si>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</si>
  <si>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</si>
  <si>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</si>
  <si>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</si>
  <si>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</si>
  <si>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</si>
  <si>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</si>
  <si>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</si>
  <si>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</si>
  <si>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</si>
  <si>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</si>
  <si>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</si>
  <si>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</si>
  <si>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</si>
  <si>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</si>
  <si>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</si>
  <si>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</si>
  <si>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</si>
  <si>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</si>
  <si>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</si>
  <si>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</si>
  <si>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</si>
  <si>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</si>
  <si>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</si>
  <si>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</si>
  <si>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</si>
  <si>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</si>
  <si>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</si>
  <si>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</si>
  <si>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</si>
  <si>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</si>
  <si>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</si>
  <si>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</si>
  <si>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</si>
  <si>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</si>
  <si>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</si>
  <si>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</si>
  <si>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</si>
  <si>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</si>
  <si>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</si>
  <si>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</si>
  <si>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</si>
  <si>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</si>
  <si>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</si>
  <si>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</si>
  <si>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</si>
  <si>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</si>
  <si>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</si>
  <si>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</si>
  <si>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</si>
  <si>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</si>
  <si>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</si>
  <si>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</si>
  <si>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</si>
  <si>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</si>
  <si>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</si>
  <si>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</si>
  <si>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</si>
  <si>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</si>
  <si>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</si>
  <si>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</si>
  <si>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</si>
  <si>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</si>
  <si>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</si>
  <si>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</si>
  <si>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</si>
  <si>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</si>
  <si>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</si>
  <si>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</si>
  <si>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</si>
  <si>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</si>
  <si>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</si>
  <si>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</si>
  <si>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</si>
  <si>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</si>
  <si>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</si>
  <si>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</si>
  <si>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</si>
  <si>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</si>
  <si>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</si>
  <si>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</si>
  <si>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</si>
  <si>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</si>
  <si>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</si>
  <si>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</si>
  <si>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</si>
  <si>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</si>
  <si>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</si>
  <si>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</si>
  <si>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</si>
  <si>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</si>
  <si>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</si>
  <si>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</si>
  <si>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</si>
  <si>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</si>
  <si>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</si>
  <si>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</si>
  <si>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</si>
  <si>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</si>
  <si>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</si>
  <si>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</si>
  <si>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</si>
  <si>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</si>
  <si>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</si>
  <si>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</si>
  <si>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</si>
  <si>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</si>
  <si>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</si>
  <si>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</si>
  <si>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</si>
  <si>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</si>
  <si>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</si>
  <si>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</si>
  <si>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</si>
  <si>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</si>
  <si>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</si>
  <si>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</si>
  <si>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</si>
  <si>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</si>
  <si>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</si>
  <si>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</si>
  <si>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</si>
  <si>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</si>
  <si>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</si>
  <si>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</si>
  <si>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</si>
  <si>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</si>
  <si>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</si>
  <si>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</si>
  <si>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</si>
  <si>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</si>
  <si>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</si>
  <si>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</si>
  <si>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</si>
  <si>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</si>
  <si>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</si>
  <si>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</si>
  <si>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</si>
  <si>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</si>
  <si>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</si>
  <si>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</si>
  <si>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</si>
  <si>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</si>
  <si>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</si>
  <si>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</si>
  <si>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</si>
  <si>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</si>
  <si>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</si>
  <si>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</si>
  <si>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</si>
  <si>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</si>
  <si>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</si>
  <si>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</si>
  <si>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</si>
  <si>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</si>
  <si>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</si>
  <si>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</si>
  <si>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</si>
  <si>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</si>
  <si>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</si>
  <si>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</si>
  <si>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</si>
  <si>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</si>
  <si>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</si>
  <si>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</si>
  <si>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</si>
  <si>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</si>
  <si>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</si>
  <si>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</si>
  <si>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</si>
  <si>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</si>
  <si>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</si>
  <si>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</si>
  <si>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</si>
  <si>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</si>
  <si>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</si>
  <si>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</si>
  <si>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</si>
  <si>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</si>
  <si>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</si>
  <si>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</si>
  <si>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</si>
  <si>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</si>
  <si>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</si>
  <si>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</si>
  <si>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</si>
  <si>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</si>
  <si>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</si>
  <si>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</si>
  <si>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</si>
  <si>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</si>
  <si>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</si>
  <si>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</si>
  <si>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</si>
  <si>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</si>
  <si>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</si>
  <si>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</si>
  <si>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</si>
  <si>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</si>
  <si>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</si>
  <si>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</si>
  <si>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</si>
  <si>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</si>
  <si>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</si>
  <si>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</si>
  <si>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</si>
  <si>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</si>
  <si>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</si>
  <si>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</si>
  <si>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</si>
  <si>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</si>
  <si>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</si>
  <si>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</si>
  <si>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</si>
  <si>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</si>
  <si>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</si>
  <si>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</si>
  <si>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</si>
  <si>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</si>
  <si>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</si>
  <si>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</si>
  <si>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</si>
  <si>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</si>
  <si>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</si>
  <si>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</si>
  <si>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</si>
  <si>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</si>
  <si>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</si>
  <si>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</si>
  <si>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</si>
  <si>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</si>
  <si>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</si>
  <si>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</si>
  <si>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</si>
  <si>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</si>
  <si>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</si>
  <si>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</si>
  <si>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</si>
  <si>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</si>
  <si>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</si>
  <si>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</si>
  <si>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</si>
  <si>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</si>
  <si>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</si>
  <si>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</si>
  <si>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</si>
  <si>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</si>
  <si>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</si>
  <si>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</si>
  <si>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</si>
  <si>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</si>
  <si>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</si>
  <si>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</si>
  <si>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</si>
  <si>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</si>
  <si>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</si>
  <si>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</si>
  <si>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</si>
  <si>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</si>
  <si>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</si>
  <si>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</si>
  <si>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</si>
  <si>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</si>
  <si>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</si>
  <si>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</si>
  <si>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</si>
  <si>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</si>
  <si>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</si>
  <si>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</si>
  <si>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</si>
  <si>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</si>
  <si>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</si>
  <si>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</si>
  <si>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</si>
  <si>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</si>
  <si>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</si>
  <si>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</si>
  <si>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</si>
  <si>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</si>
  <si>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</si>
  <si>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</si>
  <si>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</si>
  <si>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</si>
  <si>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</si>
  <si>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</si>
  <si>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</si>
  <si>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</si>
  <si>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</si>
  <si>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</si>
  <si>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</si>
  <si>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</si>
  <si>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</si>
  <si>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</si>
  <si>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</si>
  <si>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</si>
  <si>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</si>
  <si>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</si>
  <si>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</si>
  <si>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</si>
  <si>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</si>
  <si>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</si>
  <si>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</si>
  <si>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</si>
  <si>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</si>
  <si>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</si>
  <si>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</si>
  <si>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</si>
  <si>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</si>
  <si>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</si>
  <si>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</si>
  <si>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</si>
  <si>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</si>
  <si>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</si>
  <si>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</si>
  <si>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</si>
  <si>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</si>
  <si>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</si>
  <si>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</si>
  <si>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</si>
  <si>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</si>
  <si>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</si>
  <si>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</si>
  <si>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</si>
  <si>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</si>
  <si>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</si>
  <si>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</si>
  <si>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</si>
  <si>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</si>
  <si>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</si>
  <si>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</si>
  <si>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</si>
  <si>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</si>
  <si>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</si>
  <si>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</si>
  <si>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</si>
  <si>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</si>
  <si>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</si>
  <si>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</si>
  <si>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</si>
  <si>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</si>
  <si>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</si>
  <si>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</si>
  <si>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</si>
  <si>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</si>
  <si>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</si>
  <si>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</si>
  <si>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</si>
  <si>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</si>
  <si>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</si>
  <si>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</si>
  <si>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</si>
  <si>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</si>
  <si>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</si>
  <si>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</si>
  <si>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</si>
  <si>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</si>
  <si>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</si>
  <si>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</si>
  <si>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</si>
  <si>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</si>
  <si>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</si>
  <si>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</si>
  <si>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</si>
  <si>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</si>
  <si>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</si>
  <si>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</si>
  <si>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</si>
  <si>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</si>
  <si>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</si>
  <si>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</si>
  <si>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</si>
  <si>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</si>
  <si>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</si>
  <si>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</si>
  <si>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</si>
  <si>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</si>
  <si>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</si>
  <si>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</si>
  <si>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</si>
  <si>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</si>
  <si>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</si>
  <si>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</si>
  <si>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</si>
  <si>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</si>
  <si>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</si>
  <si>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</si>
  <si>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</si>
  <si>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</si>
  <si>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</si>
  <si>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</si>
  <si>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</si>
  <si>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</si>
  <si>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</si>
  <si>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</si>
  <si>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</si>
  <si>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</si>
  <si>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</si>
  <si>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</si>
  <si>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</si>
  <si>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</si>
  <si>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</si>
  <si>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</si>
  <si>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</si>
  <si>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</si>
  <si>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</si>
  <si>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</si>
  <si>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</si>
  <si>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</si>
  <si>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</si>
  <si>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</si>
  <si>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</si>
  <si>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</si>
  <si>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</si>
  <si>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</si>
  <si>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</si>
  <si>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</si>
  <si>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</si>
  <si>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</si>
  <si>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</si>
  <si>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</si>
  <si>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</si>
  <si>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</si>
  <si>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</si>
  <si>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</si>
  <si>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</si>
  <si>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</si>
  <si>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</si>
  <si>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</si>
  <si>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</si>
  <si>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</si>
  <si>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</si>
  <si>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</si>
  <si>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</si>
  <si>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</si>
  <si>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</si>
  <si>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</si>
  <si>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</si>
  <si>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</si>
  <si>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</si>
  <si>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</si>
  <si>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</si>
  <si>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</si>
  <si>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</si>
  <si>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</si>
  <si>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</si>
  <si>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</si>
  <si>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</si>
  <si>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</si>
  <si>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</si>
  <si>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</si>
  <si>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</si>
  <si>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</si>
  <si>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</si>
  <si>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</si>
  <si>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</si>
  <si>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</si>
  <si>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</si>
  <si>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</si>
  <si>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</si>
  <si>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</si>
  <si>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</si>
  <si>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</si>
  <si>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</si>
  <si>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</si>
  <si>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</si>
  <si>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</si>
  <si>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</si>
  <si>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</si>
  <si>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</si>
  <si>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</si>
  <si>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</si>
  <si>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</si>
  <si>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</si>
  <si>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</si>
  <si>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</si>
  <si>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</si>
  <si>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</si>
  <si>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</si>
  <si>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</si>
  <si>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</si>
  <si>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</si>
  <si>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</si>
  <si>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</si>
  <si>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</si>
  <si>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</si>
  <si>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</si>
  <si>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</si>
  <si>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</si>
  <si>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</si>
  <si>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</si>
  <si>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</si>
  <si>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</si>
  <si>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</si>
  <si>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</si>
  <si>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</si>
  <si>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</si>
  <si>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</si>
  <si>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</si>
  <si>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</si>
  <si>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</si>
  <si>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</si>
  <si>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</si>
  <si>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</si>
  <si>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</si>
  <si>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</si>
  <si>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</si>
  <si>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</si>
  <si>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</si>
  <si>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</si>
  <si>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</si>
  <si>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</si>
  <si>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</si>
  <si>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</si>
  <si>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</si>
  <si>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</si>
  <si>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</si>
  <si>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</si>
  <si>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</si>
  <si>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</si>
  <si>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</si>
  <si>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</si>
  <si>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</si>
  <si>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</si>
  <si>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</si>
  <si>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</si>
  <si>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</si>
  <si>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</si>
  <si>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</si>
  <si>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</si>
  <si>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</si>
  <si>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</si>
  <si>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</si>
  <si>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</si>
  <si>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</si>
  <si>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</si>
  <si>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</si>
  <si>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</si>
  <si>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</si>
  <si>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</si>
  <si>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</si>
  <si>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</si>
  <si>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</si>
  <si>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</si>
  <si>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</si>
  <si>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</si>
  <si>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</si>
  <si>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</si>
  <si>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</si>
  <si>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</si>
  <si>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</si>
  <si>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</si>
  <si>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</si>
  <si>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</si>
  <si>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</si>
  <si>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</si>
  <si>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</si>
  <si>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</si>
  <si>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</si>
  <si>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</si>
  <si>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</si>
  <si>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</si>
  <si>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</si>
  <si>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</si>
  <si>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</si>
  <si>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</si>
  <si>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</si>
  <si>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</si>
  <si>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</si>
  <si>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</si>
  <si>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</si>
  <si>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</si>
  <si>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</si>
  <si>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</si>
  <si>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</si>
  <si>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</si>
  <si>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</si>
  <si>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</si>
  <si>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</si>
  <si>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</si>
  <si>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</si>
  <si>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</si>
  <si>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</si>
  <si>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</si>
  <si>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</si>
  <si>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</si>
  <si>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</si>
  <si>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</si>
  <si>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</si>
  <si>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</si>
  <si>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</si>
  <si>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</si>
  <si>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</si>
  <si>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</si>
  <si>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</si>
  <si>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</si>
  <si>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</si>
  <si>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</si>
  <si>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</si>
  <si>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</si>
  <si>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</si>
  <si>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</si>
  <si>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</si>
  <si>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</si>
  <si>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</si>
  <si>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</si>
  <si>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</si>
  <si>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</si>
  <si>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</si>
  <si>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</si>
  <si>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</si>
  <si>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</si>
  <si>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</si>
  <si>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</si>
  <si>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</si>
  <si>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</si>
  <si>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</si>
  <si>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</si>
  <si>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</si>
  <si>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</si>
  <si>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</si>
  <si>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</si>
  <si>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</si>
  <si>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</si>
  <si>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</si>
  <si>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</si>
  <si>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</si>
  <si>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</si>
  <si>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</si>
  <si>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</si>
  <si>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</si>
  <si>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</si>
  <si>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</si>
  <si>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</si>
  <si>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</si>
  <si>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</si>
  <si>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</si>
  <si>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</si>
  <si>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</si>
  <si>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</si>
  <si>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</si>
  <si>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</si>
  <si>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</si>
  <si>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</si>
  <si>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</si>
  <si>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</si>
  <si>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</si>
  <si>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</si>
  <si>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</si>
  <si>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</si>
  <si>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</si>
  <si>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</si>
  <si>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</si>
  <si>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</si>
  <si>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</si>
  <si>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</si>
  <si>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</si>
  <si>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</si>
  <si>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</si>
  <si>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</si>
  <si>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</si>
  <si>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</si>
  <si>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</si>
  <si>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</si>
  <si>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</si>
  <si>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</si>
  <si>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</si>
  <si>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</si>
  <si>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</si>
  <si>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</si>
  <si>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</si>
  <si>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</si>
  <si>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</si>
  <si>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</si>
  <si>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</si>
  <si>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</si>
  <si>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</si>
  <si>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</si>
  <si>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</si>
  <si>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</si>
  <si>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</si>
  <si>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</si>
  <si>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</si>
  <si>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</si>
  <si>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</si>
  <si>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</si>
  <si>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</si>
  <si>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</si>
  <si>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</si>
  <si>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</si>
  <si>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</si>
  <si>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</si>
  <si>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</si>
  <si>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</si>
  <si>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</si>
  <si>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</si>
  <si>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</si>
  <si>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</si>
  <si>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</si>
  <si>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</si>
  <si>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</si>
  <si>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</si>
  <si>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</si>
  <si>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</si>
  <si>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</si>
  <si>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</si>
  <si>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</si>
  <si>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</si>
  <si>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</si>
  <si>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</si>
  <si>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</si>
  <si>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</si>
  <si>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</si>
  <si>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</si>
  <si>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</si>
  <si>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</si>
  <si>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</si>
  <si>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</si>
  <si>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</si>
  <si>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</si>
  <si>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</si>
  <si>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</si>
  <si>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</si>
  <si>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</si>
  <si>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</si>
  <si>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</si>
  <si>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</si>
  <si>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</si>
  <si>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</si>
  <si>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</si>
  <si>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</si>
  <si>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</si>
  <si>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</si>
  <si>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</si>
  <si>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</si>
  <si>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</si>
  <si>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</si>
  <si>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</si>
  <si>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</si>
  <si>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</si>
  <si>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</si>
  <si>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</si>
  <si>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</si>
  <si>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</si>
  <si>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</si>
  <si>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</si>
  <si>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</si>
  <si>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</si>
  <si>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</si>
  <si>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</si>
  <si>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</si>
  <si>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</si>
  <si>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</si>
  <si>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</si>
  <si>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</si>
  <si>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</si>
  <si>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</si>
  <si>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</si>
  <si>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</si>
  <si>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</si>
  <si>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</si>
  <si>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</si>
  <si>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</si>
  <si>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</si>
  <si>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</si>
  <si>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</si>
  <si>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</si>
  <si>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</si>
  <si>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</si>
  <si>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</si>
  <si>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</si>
  <si>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</si>
  <si>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</si>
  <si>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</si>
  <si>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</si>
  <si>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</si>
  <si>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</si>
  <si>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</si>
  <si>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</si>
  <si>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</si>
  <si>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</si>
  <si>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</si>
  <si>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</si>
  <si>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</si>
  <si>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</si>
  <si>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</si>
  <si>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</si>
  <si>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</si>
  <si>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</si>
  <si>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</si>
  <si>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</si>
  <si>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</si>
  <si>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</si>
  <si>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</si>
  <si>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</si>
  <si>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</si>
  <si>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</si>
  <si>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</si>
  <si>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</si>
  <si>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</si>
  <si>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</si>
  <si>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</si>
  <si>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</si>
  <si>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</si>
  <si>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</si>
  <si>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</si>
  <si>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</si>
  <si>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</si>
  <si>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</si>
  <si>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</si>
  <si>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</si>
  <si>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</si>
  <si>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</si>
  <si>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</si>
  <si>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</si>
  <si>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</si>
  <si>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</si>
  <si>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</si>
  <si>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</si>
  <si>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</si>
  <si>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</si>
  <si>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</si>
  <si>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</si>
  <si>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</si>
  <si>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</si>
  <si>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</si>
  <si>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</si>
  <si>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</si>
  <si>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</si>
  <si>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</si>
  <si>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</si>
  <si>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</si>
  <si>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</si>
  <si>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</si>
  <si>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</si>
  <si>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</si>
  <si>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</si>
  <si>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</si>
  <si>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</si>
  <si>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</si>
  <si>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</si>
  <si>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</si>
  <si>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</si>
  <si>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</si>
  <si>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</si>
  <si>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</si>
  <si>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</si>
  <si>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</si>
  <si>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</si>
  <si>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</si>
  <si>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</si>
  <si>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</si>
  <si>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</si>
  <si>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</si>
  <si>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</si>
  <si>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</si>
  <si>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</si>
  <si>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</si>
  <si>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</si>
  <si>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</si>
  <si>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</si>
  <si>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</si>
  <si>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</si>
  <si>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</si>
  <si>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</si>
  <si>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</si>
  <si>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</si>
  <si>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</si>
  <si>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</si>
  <si>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</si>
  <si>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</si>
  <si>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</si>
  <si>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</si>
  <si>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</si>
  <si>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</si>
  <si>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</si>
  <si>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</si>
  <si>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</si>
  <si>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</si>
  <si>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</si>
  <si>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</si>
  <si>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</si>
  <si>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</si>
  <si>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</si>
  <si>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</si>
  <si>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</si>
  <si>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</si>
  <si>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</si>
  <si>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</si>
  <si>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</si>
  <si>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</si>
  <si>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</si>
  <si>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</si>
  <si>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</si>
  <si>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</si>
  <si>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</si>
  <si>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</si>
  <si>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</si>
  <si>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</si>
  <si>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</si>
  <si>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</si>
  <si>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</si>
  <si>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</si>
  <si>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</si>
  <si>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</si>
  <si>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</si>
  <si>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</si>
  <si>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</si>
  <si>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</si>
  <si>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</si>
  <si>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</si>
  <si>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</si>
  <si>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</si>
  <si>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</si>
  <si>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</si>
  <si>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</si>
  <si>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</si>
  <si>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</si>
  <si>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</si>
  <si>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</si>
  <si>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</si>
  <si>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</si>
  <si>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</si>
  <si>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</si>
  <si>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</si>
  <si>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</si>
  <si>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</si>
  <si>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</si>
  <si>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</si>
  <si>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</si>
  <si>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</si>
  <si>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</si>
  <si>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</si>
  <si>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</si>
  <si>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</si>
  <si>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</si>
  <si>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</si>
  <si>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</si>
  <si>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</si>
  <si>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</si>
  <si>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</si>
  <si>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</si>
  <si>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</si>
  <si>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</si>
  <si>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</si>
  <si>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</si>
  <si>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</si>
  <si>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</si>
  <si>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</si>
  <si>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</si>
  <si>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</si>
  <si>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</si>
  <si>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</si>
  <si>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</si>
  <si>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</si>
  <si>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</si>
  <si>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</si>
  <si>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</si>
  <si>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</si>
  <si>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</si>
  <si>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</si>
  <si>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</si>
  <si>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</si>
  <si>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</si>
  <si>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</si>
  <si>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</si>
  <si>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</si>
  <si>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</si>
  <si>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</si>
  <si>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</si>
  <si>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</si>
  <si>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</si>
  <si>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</si>
  <si>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</si>
  <si>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</si>
  <si>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</si>
  <si>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</si>
  <si>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</si>
  <si>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</si>
  <si>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</si>
  <si>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</si>
  <si>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</si>
  <si>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</si>
  <si>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</si>
  <si>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</si>
  <si>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</si>
  <si>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</si>
  <si>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</si>
  <si>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</si>
  <si>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</si>
  <si>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</si>
  <si>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</si>
  <si>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</si>
  <si>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</si>
  <si>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</si>
  <si>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</si>
  <si>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</si>
  <si>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</si>
  <si>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</si>
  <si>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</si>
  <si>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</si>
  <si>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</si>
  <si>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</si>
  <si>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</si>
  <si>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</si>
  <si>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</si>
  <si>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</si>
  <si>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</si>
  <si>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</si>
  <si>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</si>
  <si>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</si>
  <si>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</si>
  <si>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</si>
  <si>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</si>
  <si>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</si>
  <si>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</si>
  <si>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</si>
  <si>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</si>
  <si>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</si>
  <si>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</si>
  <si>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</si>
  <si>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</si>
  <si>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</si>
  <si>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</si>
  <si>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</si>
  <si>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</si>
  <si>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</si>
  <si>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</si>
  <si>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</si>
  <si>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</si>
  <si>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</si>
  <si>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</si>
  <si>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</si>
  <si>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</si>
  <si>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</si>
  <si>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</si>
  <si>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</si>
  <si>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</si>
  <si>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</si>
  <si>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</si>
  <si>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</si>
  <si>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</si>
  <si>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</si>
  <si>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</si>
  <si>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</si>
  <si>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</si>
  <si>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</si>
  <si>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</si>
  <si>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</si>
  <si>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</si>
  <si>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</si>
  <si>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</si>
  <si>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</si>
  <si>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</si>
  <si>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</si>
  <si>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</si>
  <si>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</si>
  <si>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</si>
  <si>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</si>
  <si>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</si>
  <si>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</si>
  <si>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</si>
  <si>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</si>
  <si>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</si>
  <si>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</si>
  <si>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</si>
  <si>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</si>
  <si>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</si>
  <si>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</si>
  <si>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</si>
  <si>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</si>
  <si>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</si>
  <si>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</si>
  <si>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</si>
  <si>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</si>
  <si>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</si>
  <si>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</si>
  <si>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</si>
  <si>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</si>
  <si>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</si>
  <si>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</si>
  <si>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</si>
  <si>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</si>
  <si>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</si>
  <si>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</si>
  <si>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</si>
  <si>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</si>
  <si>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</si>
  <si>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</si>
  <si>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</si>
  <si>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</si>
  <si>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</si>
  <si>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</si>
  <si>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</si>
  <si>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</si>
  <si>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</si>
  <si>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</si>
  <si>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</si>
  <si>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</si>
  <si>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</si>
  <si>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</si>
  <si>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</si>
  <si>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</si>
  <si>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</si>
  <si>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</si>
  <si>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</si>
  <si>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</si>
  <si>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</si>
  <si>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</si>
  <si>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</si>
  <si>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</si>
  <si>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</si>
  <si>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</si>
  <si>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</si>
  <si>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</si>
  <si>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</si>
  <si>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</si>
  <si>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</si>
  <si>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</si>
  <si>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</si>
  <si>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</si>
  <si>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</si>
  <si>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</si>
  <si>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</si>
  <si>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</si>
  <si>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</si>
  <si>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</si>
  <si>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</si>
  <si>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</si>
  <si>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</si>
  <si>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</si>
  <si>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</si>
  <si>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</si>
  <si>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</si>
  <si>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</si>
  <si>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</si>
  <si>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</si>
  <si>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</si>
  <si>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</si>
  <si>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</si>
  <si>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</si>
  <si>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</si>
  <si>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</si>
  <si>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</si>
  <si>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</si>
  <si>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</si>
  <si>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</si>
  <si>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</si>
  <si>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</si>
  <si>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</si>
  <si>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</si>
  <si>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</si>
  <si>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</si>
  <si>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</si>
  <si>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</si>
  <si>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</si>
  <si>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</si>
  <si>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</si>
  <si>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</si>
  <si>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</si>
  <si>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</si>
  <si>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</si>
  <si>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</si>
  <si>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</si>
  <si>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</si>
  <si>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</si>
  <si>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</si>
  <si>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</si>
  <si>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</si>
  <si>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</si>
  <si>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</si>
  <si>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</si>
  <si>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</si>
  <si>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</si>
  <si>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</si>
  <si>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</si>
  <si>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</si>
  <si>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</si>
  <si>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</si>
  <si>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</si>
  <si>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</si>
  <si>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</si>
  <si>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</si>
  <si>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</si>
  <si>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</si>
  <si>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</si>
  <si>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</si>
  <si>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</si>
  <si>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</si>
  <si>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</si>
  <si>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</si>
  <si>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</si>
  <si>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</si>
  <si>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</si>
  <si>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</si>
  <si>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</si>
  <si>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</si>
  <si>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</si>
  <si>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</si>
  <si>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</si>
  <si>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</si>
  <si>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</si>
  <si>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</si>
  <si>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</si>
  <si>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</si>
  <si>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</si>
  <si>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</si>
  <si>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</si>
  <si>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</si>
  <si>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</si>
  <si>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</si>
  <si>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</si>
  <si>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</si>
  <si>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</si>
  <si>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</si>
  <si>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</si>
  <si>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</si>
  <si>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</si>
  <si>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</si>
  <si>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</si>
  <si>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</si>
  <si>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</si>
  <si>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</si>
  <si>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</si>
  <si>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</si>
  <si>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</si>
  <si>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</si>
  <si>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</si>
  <si>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</si>
  <si>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</si>
  <si>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</si>
  <si>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</si>
  <si>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</si>
  <si>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</si>
  <si>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</si>
  <si>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</si>
  <si>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</si>
  <si>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</si>
  <si>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</si>
  <si>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</si>
  <si>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</si>
  <si>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</si>
  <si>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</si>
  <si>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</si>
  <si>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</si>
  <si>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</si>
  <si>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</si>
  <si>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</si>
  <si>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</si>
  <si>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</si>
  <si>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</si>
  <si>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</si>
  <si>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</si>
  <si>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</si>
  <si>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</si>
  <si>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</si>
  <si>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</si>
  <si>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</si>
  <si>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</si>
  <si>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</si>
  <si>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</si>
  <si>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</si>
  <si>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</si>
  <si>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</si>
  <si>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</si>
  <si>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</si>
  <si>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</si>
  <si>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</si>
  <si>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</si>
  <si>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</si>
  <si>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</si>
  <si>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</si>
  <si>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</si>
  <si>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</si>
  <si>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</si>
  <si>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</si>
  <si>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</si>
  <si>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</si>
  <si>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</si>
  <si>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</si>
  <si>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</si>
  <si>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</si>
  <si>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</si>
  <si>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</si>
  <si>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</si>
  <si>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</si>
  <si>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</si>
  <si>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</si>
  <si>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</si>
  <si>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</si>
  <si>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</si>
  <si>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</si>
  <si>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</si>
  <si>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</si>
  <si>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</si>
  <si>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</si>
  <si>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</si>
  <si>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</si>
  <si>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</si>
  <si>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</si>
  <si>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</si>
  <si>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</si>
  <si>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</si>
  <si>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</si>
  <si>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</si>
  <si>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</si>
  <si>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</si>
  <si>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</si>
  <si>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</si>
  <si>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</si>
  <si>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</si>
  <si>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</si>
  <si>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</si>
  <si>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</si>
  <si>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</si>
  <si>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</si>
  <si>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</si>
  <si>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</si>
  <si>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</si>
  <si>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</si>
  <si>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</si>
  <si>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</si>
  <si>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</si>
  <si>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</si>
  <si>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</si>
  <si>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</si>
  <si>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</si>
  <si>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</si>
  <si>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</si>
  <si>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</si>
  <si>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</si>
  <si>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</si>
  <si>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</si>
  <si>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</si>
  <si>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</si>
  <si>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</si>
  <si>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</si>
  <si>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</si>
  <si>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</si>
  <si>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</si>
  <si>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</si>
  <si>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</si>
  <si>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</si>
  <si>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</si>
  <si>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</si>
  <si>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</si>
  <si>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</si>
  <si>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</si>
  <si>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</si>
  <si>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</si>
  <si>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</si>
  <si>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</si>
  <si>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</si>
  <si>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</si>
  <si>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</si>
  <si>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</si>
  <si>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</si>
  <si>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</si>
  <si>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</si>
  <si>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</si>
  <si>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</si>
  <si>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</si>
  <si>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</si>
  <si>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</si>
  <si>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</si>
  <si>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</si>
  <si>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</si>
  <si>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</si>
  <si>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</si>
  <si>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</si>
  <si>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</si>
  <si>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</si>
  <si>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</si>
  <si>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</si>
  <si>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</si>
  <si>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</si>
  <si>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</si>
  <si>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</si>
  <si>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</si>
  <si>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</si>
  <si>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</si>
  <si>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</si>
  <si>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</si>
  <si>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</si>
  <si>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</si>
  <si>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</si>
  <si>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</si>
  <si>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</si>
  <si>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</si>
  <si>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</si>
  <si>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</si>
  <si>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</si>
  <si>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</si>
  <si>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</si>
  <si>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</si>
  <si>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</si>
  <si>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</si>
  <si>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</si>
  <si>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</si>
  <si>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</si>
  <si>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</si>
  <si>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</si>
  <si>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</si>
  <si>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</si>
  <si>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</si>
  <si>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</si>
  <si>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</si>
  <si>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</si>
  <si>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</si>
  <si>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</si>
  <si>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</si>
  <si>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</si>
  <si>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</si>
  <si>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</si>
  <si>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</si>
  <si>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</si>
  <si>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</si>
  <si>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</si>
  <si>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</si>
  <si>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</si>
  <si>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</si>
  <si>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</si>
  <si>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</si>
  <si>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</si>
  <si>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</si>
  <si>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</si>
  <si>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</si>
  <si>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</si>
  <si>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</si>
  <si>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</si>
  <si>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</si>
  <si>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</si>
  <si>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</si>
  <si>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</si>
  <si>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</si>
  <si>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</si>
  <si>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</si>
  <si>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</si>
  <si>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</si>
  <si>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</si>
  <si>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</si>
  <si>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</si>
  <si>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</si>
  <si>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</si>
  <si>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</si>
  <si>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</si>
  <si>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</si>
  <si>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</si>
  <si>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</si>
  <si>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</si>
  <si>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</si>
  <si>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</si>
  <si>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</si>
  <si>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</si>
  <si>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</si>
  <si>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</si>
  <si>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</si>
  <si>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</si>
  <si>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</si>
  <si>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</si>
  <si>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</si>
  <si>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</si>
  <si>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</si>
  <si>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</si>
  <si>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</si>
  <si>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</si>
  <si>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</si>
  <si>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</si>
  <si>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</si>
  <si>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</si>
  <si>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</si>
  <si>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</si>
  <si>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</si>
  <si>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</si>
  <si>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</si>
  <si>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</si>
  <si>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</si>
  <si>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</si>
  <si>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</si>
  <si>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</si>
  <si>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</si>
  <si>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</si>
  <si>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</si>
  <si>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</si>
  <si>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</si>
  <si>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</si>
  <si>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</si>
  <si>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</si>
  <si>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</si>
  <si>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</si>
  <si>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</si>
  <si>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</si>
  <si>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</si>
  <si>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</si>
  <si>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</si>
  <si>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</si>
  <si>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</si>
  <si>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</si>
  <si>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</si>
  <si>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</si>
  <si>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</si>
  <si>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</si>
  <si>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</si>
  <si>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</si>
  <si>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</si>
  <si>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</si>
  <si>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</si>
  <si>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</si>
  <si>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</si>
  <si>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</si>
  <si>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</si>
  <si>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</si>
  <si>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</si>
  <si>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</si>
  <si>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</si>
  <si>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</si>
  <si>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</si>
  <si>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</si>
  <si>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</si>
  <si>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</si>
  <si>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</si>
  <si>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</si>
  <si>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</si>
  <si>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</si>
  <si>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</si>
  <si>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</si>
  <si>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</si>
  <si>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</si>
  <si>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</si>
  <si>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</si>
  <si>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</si>
  <si>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</si>
  <si>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</si>
  <si>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</si>
  <si>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</si>
  <si>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</si>
  <si>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</si>
  <si>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</si>
  <si>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</si>
  <si>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</si>
  <si>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</si>
  <si>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</si>
  <si>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</si>
  <si>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</si>
  <si>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</si>
  <si>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</si>
  <si>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</si>
  <si>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</si>
  <si>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</si>
  <si>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</si>
  <si>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</si>
  <si>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</si>
  <si>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</si>
  <si>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</si>
  <si>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</si>
  <si>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</si>
  <si>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</si>
  <si>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</si>
  <si>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</si>
  <si>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</si>
  <si>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</si>
  <si>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</si>
  <si>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</si>
  <si>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</si>
  <si>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</si>
  <si>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</si>
  <si>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</si>
  <si>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</si>
  <si>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</si>
  <si>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</si>
  <si>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</si>
  <si>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</si>
  <si>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</si>
  <si>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</si>
  <si>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</si>
  <si>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</si>
  <si>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</si>
  <si>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</si>
  <si>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</si>
  <si>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</si>
  <si>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</si>
  <si>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</si>
  <si>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</si>
  <si>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</si>
  <si>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</si>
  <si>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</si>
  <si>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</si>
  <si>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</si>
  <si>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</si>
  <si>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</si>
  <si>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</si>
  <si>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</si>
  <si>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</si>
  <si>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</si>
  <si>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</si>
  <si>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</si>
  <si>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</si>
  <si>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</si>
  <si>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</si>
  <si>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</si>
  <si>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</si>
  <si>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</si>
  <si>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</si>
  <si>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</si>
  <si>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</si>
  <si>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</si>
  <si>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</si>
  <si>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</si>
  <si>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</si>
  <si>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</si>
  <si>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</si>
  <si>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</si>
  <si>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</si>
  <si>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</si>
  <si>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</si>
  <si>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</si>
  <si>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</si>
  <si>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</si>
  <si>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</si>
  <si>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</si>
  <si>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</si>
  <si>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</si>
  <si>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</si>
  <si>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</si>
  <si>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</si>
  <si>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</si>
  <si>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</si>
  <si>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</si>
  <si>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</si>
  <si>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</si>
  <si>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</si>
  <si>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</si>
  <si>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</si>
  <si>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</si>
  <si>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</si>
  <si>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</si>
  <si>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</si>
  <si>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</si>
  <si>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</si>
  <si>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</si>
  <si>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</si>
  <si>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</si>
  <si>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</si>
  <si>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</si>
  <si>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</si>
  <si>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</si>
  <si>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</si>
  <si>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</si>
  <si>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</si>
  <si>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</si>
  <si>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</si>
  <si>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</si>
  <si>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</si>
  <si>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</si>
  <si>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</si>
  <si>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</si>
  <si>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</si>
  <si>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</si>
  <si>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</si>
  <si>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</si>
  <si>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</si>
  <si>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</si>
  <si>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</si>
  <si>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</si>
  <si>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</si>
  <si>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</si>
  <si>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</si>
  <si>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</si>
  <si>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</si>
  <si>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</si>
  <si>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</si>
  <si>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</si>
  <si>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</si>
  <si>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</si>
  <si>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</si>
  <si>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</si>
  <si>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</si>
  <si>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</si>
  <si>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</si>
  <si>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</si>
  <si>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</si>
  <si>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</si>
  <si>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</si>
  <si>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</si>
  <si>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</si>
  <si>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</si>
  <si>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</si>
  <si>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</si>
  <si>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</si>
  <si>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</si>
  <si>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</si>
  <si>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</si>
  <si>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</si>
  <si>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</si>
  <si>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</si>
  <si>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</si>
  <si>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</si>
  <si>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</si>
  <si>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</si>
  <si>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</si>
  <si>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</si>
  <si>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</si>
  <si>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</si>
  <si>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</si>
  <si>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</si>
  <si>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</si>
  <si>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</si>
  <si>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</si>
  <si>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</si>
  <si>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</si>
  <si>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</si>
  <si>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</si>
  <si>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</si>
  <si>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</si>
  <si>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</si>
  <si>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</si>
  <si>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</si>
  <si>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</si>
  <si>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</si>
  <si>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</si>
  <si>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</si>
  <si>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</si>
  <si>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</si>
  <si>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</si>
  <si>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</si>
  <si>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</si>
  <si>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</si>
  <si>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</si>
  <si>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</si>
  <si>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</si>
  <si>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</si>
  <si>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</si>
  <si>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</si>
  <si>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</si>
  <si>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</si>
  <si>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</si>
  <si>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</si>
  <si>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</si>
  <si>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</si>
  <si>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</si>
  <si>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</si>
  <si>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</si>
  <si>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</si>
  <si>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</si>
  <si>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</si>
  <si>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</si>
  <si>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</si>
  <si>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</si>
  <si>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</si>
  <si>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</si>
  <si>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</si>
  <si>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</si>
  <si>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</si>
  <si>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</si>
  <si>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</si>
  <si>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</si>
  <si>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</si>
  <si>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</si>
  <si>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</si>
  <si>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</si>
  <si>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</si>
  <si>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</si>
  <si>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</si>
  <si>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</si>
  <si>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</si>
  <si>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</si>
  <si>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</si>
  <si>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</si>
  <si>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</si>
  <si>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</si>
  <si>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</si>
  <si>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</si>
  <si>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</si>
  <si>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</si>
  <si>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</si>
  <si>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</si>
  <si>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</si>
  <si>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</si>
  <si>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</si>
  <si>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</si>
  <si>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</si>
  <si>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</si>
  <si>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</si>
  <si>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</si>
  <si>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</si>
  <si>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</si>
  <si>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</si>
  <si>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</si>
  <si>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</si>
  <si>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</si>
  <si>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</si>
  <si>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</si>
  <si>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</si>
  <si>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</si>
  <si>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</si>
  <si>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</si>
  <si>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</si>
  <si>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</si>
  <si>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</si>
  <si>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</si>
  <si>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</si>
  <si>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</si>
  <si>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</si>
  <si>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</si>
  <si>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</si>
  <si>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</si>
  <si>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</si>
  <si>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</si>
  <si>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</si>
  <si>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</si>
  <si>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</si>
  <si>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</si>
  <si>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</si>
  <si>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</si>
  <si>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</si>
  <si>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</si>
  <si>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</si>
  <si>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</si>
  <si>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</si>
  <si>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</si>
  <si>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</si>
  <si>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</si>
  <si>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</si>
  <si>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</si>
  <si>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</si>
  <si>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</si>
  <si>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</si>
  <si>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</si>
  <si>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</si>
  <si>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</si>
  <si>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</si>
  <si>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</si>
  <si>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</si>
  <si>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</si>
  <si>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</si>
  <si>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</si>
  <si>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</si>
  <si>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</si>
  <si>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</si>
  <si>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</si>
  <si>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</si>
  <si>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</si>
  <si>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</si>
  <si>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</si>
  <si>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</si>
  <si>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</si>
  <si>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</si>
  <si>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</si>
  <si>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</si>
  <si>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</si>
  <si>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</si>
  <si>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</si>
  <si>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</si>
  <si>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</si>
  <si>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</si>
  <si>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</si>
  <si>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</si>
  <si>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</si>
  <si>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</si>
  <si>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</si>
  <si>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</si>
  <si>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</si>
  <si>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</si>
  <si>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</si>
  <si>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</si>
  <si>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</si>
  <si>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</si>
  <si>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</si>
  <si>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</si>
  <si>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</si>
  <si>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</si>
  <si>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</si>
  <si>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</si>
  <si>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</si>
  <si>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</si>
  <si>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</si>
  <si>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</si>
  <si>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</si>
  <si>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</si>
  <si>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</si>
  <si>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</si>
  <si>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</si>
  <si>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</si>
  <si>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</si>
  <si>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</si>
  <si>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</si>
  <si>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</si>
  <si>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</si>
  <si>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</si>
  <si>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</si>
  <si>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</si>
  <si>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</si>
  <si>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</si>
  <si>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</si>
  <si>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</si>
  <si>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</si>
  <si>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</si>
  <si>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</si>
  <si>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</si>
  <si>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</si>
  <si>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</si>
  <si>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</si>
  <si>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</si>
  <si>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</si>
  <si>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</si>
  <si>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</si>
  <si>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</si>
  <si>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</si>
  <si>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</si>
  <si>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</si>
  <si>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</si>
  <si>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</si>
  <si>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</si>
  <si>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</si>
  <si>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</si>
  <si>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</si>
  <si>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</si>
  <si>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</si>
  <si>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</si>
  <si>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</si>
  <si>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</si>
  <si>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</si>
  <si>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</si>
  <si>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</si>
  <si>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</si>
  <si>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</si>
  <si>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</si>
  <si>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</si>
  <si>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</si>
  <si>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</si>
  <si>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</si>
  <si>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</si>
  <si>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</si>
  <si>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</si>
  <si>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</si>
  <si>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</si>
  <si>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</si>
  <si>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</si>
  <si>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</si>
  <si>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</si>
  <si>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</si>
  <si>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</si>
  <si>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</si>
  <si>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</si>
  <si>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</si>
  <si>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</si>
  <si>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</si>
  <si>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</si>
  <si>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</si>
  <si>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</si>
  <si>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</si>
  <si>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</si>
  <si>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</si>
  <si>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</si>
  <si>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</si>
  <si>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</si>
  <si>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</si>
  <si>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</si>
  <si>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</si>
  <si>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</si>
  <si>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</si>
  <si>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</si>
  <si>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</si>
  <si>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</si>
  <si>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</si>
  <si>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</si>
  <si>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</si>
  <si>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</si>
  <si>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</si>
  <si>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</si>
  <si>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</si>
  <si>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</si>
  <si>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</si>
  <si>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</si>
  <si>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</si>
  <si>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</si>
  <si>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</si>
  <si>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</si>
  <si>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</si>
  <si>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</si>
  <si>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</si>
  <si>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</si>
  <si>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</si>
  <si>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</si>
  <si>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</si>
  <si>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</si>
  <si>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</si>
  <si>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</si>
  <si>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</si>
  <si>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</si>
  <si>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</si>
  <si>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</si>
  <si>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</si>
  <si>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</si>
  <si>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</si>
  <si>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</si>
  <si>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</si>
  <si>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</si>
  <si>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</si>
  <si>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</si>
  <si>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</si>
  <si>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</si>
  <si>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</si>
  <si>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</si>
  <si>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</si>
  <si>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</si>
  <si>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</si>
  <si>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</si>
  <si>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</si>
  <si>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</si>
  <si>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</si>
  <si>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</si>
  <si>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</si>
  <si>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</si>
  <si>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</si>
  <si>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</si>
  <si>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</si>
  <si>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</si>
  <si>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</si>
  <si>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</si>
  <si>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</si>
  <si>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</si>
  <si>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</si>
  <si>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</si>
  <si>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</si>
  <si>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</si>
  <si>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</si>
  <si>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</si>
  <si>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</si>
  <si>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</si>
  <si>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</si>
  <si>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</si>
  <si>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</si>
  <si>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</si>
  <si>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</si>
  <si>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</si>
  <si>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</si>
  <si>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</si>
  <si>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</si>
  <si>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</si>
  <si>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</si>
  <si>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</si>
  <si>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</si>
  <si>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</si>
  <si>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</si>
  <si>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</si>
  <si>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</si>
  <si>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</si>
  <si>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</si>
  <si>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</si>
  <si>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</si>
  <si>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</si>
  <si>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</si>
  <si>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</si>
  <si>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</si>
  <si>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</si>
  <si>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</si>
  <si>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</si>
  <si>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</si>
  <si>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</si>
  <si>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</si>
  <si>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</si>
  <si>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</si>
  <si>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</si>
  <si>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</si>
  <si>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</si>
  <si>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</si>
  <si>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</si>
  <si>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</si>
  <si>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</si>
  <si>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</si>
  <si>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</si>
  <si>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</si>
  <si>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</si>
  <si>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</si>
  <si>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</si>
  <si>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</si>
  <si>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</si>
  <si>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</si>
  <si>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</si>
  <si>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</si>
  <si>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</si>
  <si>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</si>
  <si>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</si>
  <si>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</si>
  <si>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</si>
  <si>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</si>
  <si>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</si>
  <si>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</si>
  <si>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</si>
  <si>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</si>
  <si>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</si>
  <si>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</si>
  <si>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</si>
  <si>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</si>
  <si>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</si>
  <si>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</si>
  <si>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</si>
  <si>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</si>
  <si>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</si>
  <si>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</si>
  <si>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</si>
  <si>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</si>
  <si>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</si>
  <si>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</si>
  <si>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</si>
  <si>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</si>
  <si>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</si>
  <si>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</si>
  <si>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</si>
  <si>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</si>
  <si>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</si>
  <si>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</si>
  <si>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</si>
  <si>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</si>
  <si>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</si>
  <si>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</si>
  <si>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</si>
  <si>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</si>
  <si>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</si>
  <si>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</si>
  <si>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</si>
  <si>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</si>
  <si>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</si>
  <si>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</si>
  <si>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</si>
  <si>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</si>
  <si>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</si>
  <si>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</si>
  <si>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</si>
  <si>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</si>
  <si>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</si>
  <si>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</si>
  <si>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</si>
  <si>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</si>
  <si>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</si>
  <si>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</si>
  <si>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</si>
  <si>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</si>
  <si>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</si>
  <si>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</si>
  <si>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</si>
  <si>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</si>
  <si>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</si>
  <si>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</si>
  <si>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</si>
  <si>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</si>
  <si>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</si>
  <si>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</si>
  <si>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</si>
  <si>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</si>
  <si>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</si>
  <si>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</si>
  <si>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</si>
  <si>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</si>
  <si>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</si>
  <si>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</si>
  <si>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</si>
  <si>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</si>
  <si>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</si>
  <si>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</si>
  <si>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</si>
  <si>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</si>
  <si>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</si>
  <si>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</si>
  <si>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</si>
  <si>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</si>
  <si>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</si>
  <si>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</si>
  <si>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</si>
  <si>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</si>
  <si>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</si>
  <si>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</si>
  <si>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</si>
  <si>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</si>
  <si>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</si>
  <si>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</si>
  <si>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</si>
  <si>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</si>
  <si>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</si>
  <si>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</si>
  <si>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</si>
  <si>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</si>
  <si>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</si>
  <si>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</si>
  <si>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</si>
  <si>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</si>
  <si>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</si>
  <si>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</si>
  <si>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</si>
  <si>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</si>
  <si>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</si>
  <si>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</si>
  <si>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</si>
  <si>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</si>
  <si>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</si>
  <si>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</si>
  <si>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</si>
  <si>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</si>
  <si>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</si>
  <si>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</si>
  <si>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</si>
  <si>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</si>
  <si>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</si>
  <si>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</si>
  <si>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</si>
  <si>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</si>
  <si>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</si>
  <si>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</si>
  <si>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</si>
  <si>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</si>
  <si>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</si>
  <si>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</si>
  <si>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</si>
  <si>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</si>
  <si>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</si>
  <si>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</si>
  <si>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</si>
  <si>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</si>
  <si>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</si>
  <si>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</si>
  <si>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</si>
  <si>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</si>
  <si>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</si>
  <si>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</si>
  <si>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</si>
  <si>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</si>
  <si>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</si>
  <si>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</si>
  <si>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</si>
  <si>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</si>
  <si>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</si>
  <si>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</si>
  <si>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</si>
  <si>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</si>
  <si>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</si>
  <si>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</si>
  <si>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</si>
  <si>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</si>
  <si>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</si>
  <si>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</si>
  <si>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</si>
  <si>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</si>
  <si>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</si>
  <si>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</si>
  <si>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</si>
  <si>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</si>
  <si>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</si>
  <si>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</si>
  <si>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</si>
  <si>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</si>
  <si>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</si>
  <si>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</si>
  <si>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</si>
  <si>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</si>
  <si>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</si>
  <si>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</si>
  <si>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</si>
  <si>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</si>
  <si>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</si>
  <si>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</si>
  <si>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</si>
  <si>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</si>
  <si>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</si>
  <si>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</si>
  <si>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</si>
  <si>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</si>
  <si>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</si>
  <si>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</si>
  <si>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</si>
  <si>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</si>
  <si>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</si>
  <si>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</si>
  <si>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</si>
  <si>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</si>
  <si>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</si>
  <si>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</si>
  <si>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</si>
  <si>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</si>
  <si>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</si>
  <si>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</si>
  <si>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</si>
  <si>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</si>
  <si>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</si>
  <si>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</si>
  <si>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</si>
  <si>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</si>
  <si>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</si>
  <si>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</si>
  <si>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</si>
  <si>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</si>
  <si>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</si>
  <si>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</si>
  <si>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</si>
  <si>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</si>
  <si>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</si>
  <si>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</si>
  <si>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</si>
  <si>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</si>
  <si>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</si>
  <si>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</si>
  <si>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</si>
  <si>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</si>
  <si>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</si>
  <si>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</si>
  <si>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</si>
  <si>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</si>
  <si>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</si>
  <si>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</si>
  <si>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</si>
  <si>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</si>
  <si>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</si>
  <si>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</si>
  <si>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</si>
  <si>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</si>
  <si>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</si>
  <si>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</si>
  <si>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</si>
  <si>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</si>
  <si>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</si>
  <si>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</si>
  <si>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</si>
  <si>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</si>
  <si>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</si>
  <si>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</si>
  <si>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</si>
  <si>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</si>
  <si>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</si>
  <si>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</si>
  <si>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</si>
  <si>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</si>
  <si>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</si>
  <si>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</si>
  <si>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</si>
  <si>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</si>
  <si>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</si>
  <si>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</si>
  <si>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</si>
  <si>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</si>
  <si>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</si>
  <si>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</si>
  <si>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</si>
  <si>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</si>
  <si>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</si>
  <si>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</si>
  <si>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</si>
  <si>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</si>
  <si>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</si>
  <si>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</si>
  <si>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</si>
  <si>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</si>
  <si>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</si>
  <si>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</si>
  <si>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</si>
  <si>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</si>
  <si>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</si>
  <si>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</si>
  <si>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</si>
  <si>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</si>
  <si>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</si>
  <si>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</si>
  <si>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</si>
  <si>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</si>
  <si>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</si>
  <si>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</si>
  <si>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</si>
  <si>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</si>
  <si>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</si>
  <si>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</si>
  <si>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</si>
  <si>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</si>
  <si>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</si>
  <si>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</si>
  <si>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</si>
  <si>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</si>
  <si>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</si>
  <si>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</si>
  <si>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</si>
  <si>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</si>
  <si>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</si>
  <si>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</si>
  <si>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</si>
  <si>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</si>
  <si>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</si>
  <si>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</si>
  <si>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</si>
  <si>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</si>
  <si>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</si>
  <si>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</si>
  <si>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</si>
  <si>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</si>
  <si>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</si>
  <si>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</si>
  <si>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</si>
  <si>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</si>
  <si>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</si>
  <si>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</si>
  <si>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</si>
  <si>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</si>
  <si>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</si>
  <si>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</si>
  <si>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</si>
  <si>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</si>
  <si>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</si>
  <si>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</si>
  <si>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</si>
  <si>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</si>
  <si>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</si>
  <si>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</si>
  <si>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</si>
  <si>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</si>
  <si>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</si>
  <si>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</si>
  <si>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</si>
  <si>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</si>
  <si>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</si>
  <si>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</si>
  <si>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</si>
  <si>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</si>
  <si>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</si>
  <si>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</si>
  <si>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</si>
  <si>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</si>
  <si>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</si>
  <si>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</si>
  <si>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</si>
  <si>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</si>
  <si>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</si>
  <si>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</si>
  <si>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</si>
  <si>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</si>
  <si>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</si>
  <si>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</si>
  <si>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</si>
  <si>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</si>
  <si>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</si>
  <si>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</si>
  <si>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</si>
  <si>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</si>
  <si>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</si>
  <si>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</si>
  <si>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</si>
  <si>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</si>
  <si>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</si>
  <si>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</si>
  <si>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</si>
  <si>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</si>
  <si>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</si>
  <si>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</si>
  <si>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</si>
  <si>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</si>
  <si>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</si>
  <si>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</si>
  <si>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</si>
  <si>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</si>
  <si>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</si>
  <si>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</si>
  <si>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</si>
  <si>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</si>
  <si>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</si>
  <si>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</si>
  <si>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</si>
  <si>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</si>
  <si>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</si>
  <si>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</si>
  <si>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</si>
  <si>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</si>
  <si>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</si>
  <si>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</si>
  <si>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</si>
  <si>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</si>
  <si>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</si>
  <si>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</si>
  <si>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</si>
  <si>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</si>
  <si>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</si>
  <si>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</si>
  <si>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</si>
  <si>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</si>
  <si>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</si>
  <si>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</si>
  <si>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</si>
  <si>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</si>
  <si>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</si>
  <si>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</si>
  <si>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</si>
  <si>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</si>
  <si>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</si>
  <si>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</si>
  <si>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</si>
  <si>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</si>
  <si>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</si>
  <si>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</si>
  <si>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</si>
  <si>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</si>
  <si>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</si>
  <si>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</si>
  <si>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</si>
  <si>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</si>
  <si>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</si>
  <si>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</si>
  <si>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</si>
  <si>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</si>
  <si>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</si>
  <si>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</si>
  <si>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</si>
  <si>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</si>
  <si>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</si>
  <si>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</si>
  <si>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</si>
  <si>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</si>
  <si>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</si>
  <si>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</si>
  <si>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</si>
  <si>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</si>
  <si>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</si>
  <si>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</si>
  <si>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</si>
  <si>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</si>
  <si>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</si>
  <si>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</si>
  <si>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</si>
  <si>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</si>
  <si>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</si>
  <si>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</si>
  <si>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</si>
  <si>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</si>
  <si>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</si>
  <si>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</si>
  <si>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</si>
  <si>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</si>
  <si>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</si>
  <si>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</si>
  <si>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</si>
  <si>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</si>
  <si>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</si>
  <si>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</si>
  <si>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</si>
  <si>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</si>
  <si>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</si>
  <si>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</si>
  <si>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</si>
  <si>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</si>
  <si>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</si>
  <si>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</si>
  <si>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</si>
  <si>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</si>
  <si>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</si>
  <si>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</si>
  <si>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</si>
  <si>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</si>
  <si>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</si>
  <si>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</si>
  <si>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</si>
  <si>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</si>
  <si>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</si>
  <si>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</si>
  <si>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</si>
  <si>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</si>
  <si>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</si>
  <si>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</si>
  <si>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</si>
  <si>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</si>
  <si>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</si>
  <si>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</si>
  <si>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</si>
  <si>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</si>
  <si>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</si>
  <si>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</si>
  <si>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</si>
  <si>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</si>
  <si>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</si>
  <si>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</si>
  <si>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</si>
  <si>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</si>
  <si>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</si>
  <si>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</si>
  <si>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</si>
  <si>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</si>
  <si>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</si>
  <si>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</si>
  <si>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</si>
  <si>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</si>
  <si>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</si>
  <si>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</si>
  <si>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</si>
  <si>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</si>
  <si>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</si>
  <si>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</si>
  <si>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</si>
  <si>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</si>
  <si>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</si>
  <si>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</si>
  <si>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</si>
  <si>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</si>
  <si>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</si>
  <si>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</si>
  <si>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</si>
  <si>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</si>
  <si>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</si>
  <si>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</si>
  <si>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</si>
  <si>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</si>
  <si>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</si>
  <si>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</si>
  <si>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</si>
  <si>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</si>
  <si>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</si>
  <si>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</si>
  <si>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</si>
  <si>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</si>
  <si>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</si>
  <si>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</si>
  <si>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</si>
  <si>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</si>
  <si>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</si>
  <si>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</si>
  <si>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</si>
  <si>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</si>
  <si>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</si>
  <si>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</si>
  <si>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</si>
  <si>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</si>
  <si>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</si>
  <si>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</si>
  <si>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</si>
  <si>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</si>
  <si>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</si>
  <si>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</si>
  <si>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</si>
  <si>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</si>
  <si>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</si>
  <si>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</si>
  <si>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</si>
  <si>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</si>
  <si>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</si>
  <si>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</si>
  <si>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</si>
  <si>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</si>
  <si>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</si>
  <si>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</si>
  <si>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</si>
  <si>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</si>
  <si>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</si>
  <si>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</si>
  <si>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</si>
  <si>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</si>
  <si>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</si>
  <si>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</si>
  <si>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</si>
  <si>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</si>
  <si>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</si>
  <si>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</si>
  <si>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</si>
  <si>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</si>
  <si>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</si>
  <si>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</si>
  <si>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</si>
  <si>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</si>
  <si>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</si>
  <si>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</si>
  <si>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</si>
  <si>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</si>
  <si>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</si>
  <si>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</si>
  <si>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</si>
  <si>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</si>
  <si>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</si>
  <si>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</si>
  <si>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</si>
  <si>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</si>
  <si>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</si>
  <si>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</si>
  <si>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</si>
  <si>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</si>
  <si>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</si>
  <si>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</si>
  <si>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</si>
  <si>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</si>
  <si>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</si>
  <si>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</si>
  <si>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</si>
  <si>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</si>
  <si>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</si>
  <si>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</si>
  <si>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</si>
  <si>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</si>
  <si>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</si>
  <si>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</si>
  <si>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</si>
  <si>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</si>
  <si>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</si>
  <si>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</si>
  <si>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</si>
  <si>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</si>
  <si>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</si>
  <si>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</si>
  <si>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</si>
  <si>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</si>
  <si>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</si>
  <si>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</si>
  <si>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</si>
  <si>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</si>
  <si>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</si>
  <si>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</si>
  <si>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</si>
  <si>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</si>
  <si>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</si>
  <si>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</si>
  <si>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</si>
  <si>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</si>
  <si>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</si>
  <si>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</si>
  <si>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</si>
  <si>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</si>
  <si>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</si>
  <si>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</si>
  <si>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</si>
  <si>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</si>
  <si>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</si>
  <si>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</si>
  <si>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</si>
  <si>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</si>
  <si>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</si>
  <si>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</si>
  <si>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</si>
  <si>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</si>
  <si>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</si>
  <si>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</si>
  <si>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</si>
  <si>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</si>
  <si>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</si>
  <si>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</si>
  <si>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</si>
  <si>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</si>
  <si>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</si>
  <si>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</si>
  <si>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</si>
  <si>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</si>
  <si>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</si>
  <si>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</si>
  <si>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</si>
  <si>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</si>
  <si>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</si>
  <si>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</si>
  <si>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</si>
  <si>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</si>
  <si>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</si>
  <si>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</si>
  <si>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</si>
  <si>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</si>
  <si>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</si>
  <si>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</si>
  <si>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</si>
  <si>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</si>
  <si>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</si>
  <si>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</si>
  <si>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</si>
  <si>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</si>
  <si>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</si>
  <si>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</si>
  <si>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</si>
  <si>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</si>
  <si>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</si>
  <si>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</si>
  <si>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</si>
  <si>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</si>
  <si>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</si>
  <si>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</si>
  <si>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</si>
  <si>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</si>
  <si>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</si>
  <si>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</si>
  <si>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</si>
  <si>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</si>
  <si>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</si>
  <si>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</si>
  <si>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</si>
  <si>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</si>
  <si>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</si>
  <si>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</si>
  <si>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</si>
  <si>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</si>
  <si>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</si>
  <si>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</si>
  <si>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</si>
  <si>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</si>
  <si>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</si>
  <si>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</si>
  <si>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</si>
  <si>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</si>
  <si>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</si>
  <si>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</si>
  <si>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</si>
  <si>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</si>
  <si>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</si>
  <si>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</si>
  <si>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</si>
  <si>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</si>
  <si>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</si>
  <si>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</si>
  <si>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</si>
  <si>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</si>
  <si>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</si>
  <si>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</si>
  <si>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</si>
  <si>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</si>
  <si>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</si>
  <si>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</si>
  <si>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</si>
  <si>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</si>
  <si>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</si>
  <si>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</si>
  <si>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</si>
  <si>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</si>
  <si>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</si>
  <si>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</si>
  <si>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</si>
  <si>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</si>
  <si>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</si>
  <si>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</si>
  <si>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</si>
  <si>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</si>
  <si>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</si>
  <si>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</si>
  <si>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</si>
  <si>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</si>
  <si>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</si>
  <si>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</si>
  <si>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</si>
  <si>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</si>
  <si>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</si>
  <si>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</si>
  <si>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</si>
  <si>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</si>
  <si>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</si>
  <si>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</si>
  <si>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</si>
  <si>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</si>
  <si>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</si>
  <si>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</si>
  <si>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</si>
  <si>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</si>
  <si>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</si>
  <si>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</si>
  <si>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</si>
  <si>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</si>
  <si>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</si>
  <si>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</si>
  <si>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</si>
  <si>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</si>
  <si>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</si>
  <si>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</si>
  <si>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</si>
  <si>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</si>
  <si>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</si>
  <si>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</si>
  <si>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</si>
  <si>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</si>
  <si>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</si>
  <si>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</si>
  <si>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</si>
  <si>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</si>
  <si>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</si>
  <si>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</si>
  <si>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</si>
  <si>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</si>
  <si>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</si>
  <si>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</si>
  <si>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</si>
  <si>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</si>
  <si>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</si>
  <si>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</si>
  <si>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</si>
  <si>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</si>
  <si>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</si>
  <si>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</si>
  <si>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</si>
  <si>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</si>
  <si>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</si>
  <si>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</si>
  <si>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</si>
  <si>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</si>
  <si>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</si>
  <si>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</si>
  <si>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</si>
  <si>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</si>
  <si>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</si>
  <si>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</si>
  <si>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</si>
  <si>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</si>
  <si>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</si>
  <si>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</si>
  <si>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</si>
  <si>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</si>
  <si>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</si>
  <si>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</si>
  <si>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</si>
  <si>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</si>
  <si>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</si>
  <si>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</si>
  <si>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</si>
  <si>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</si>
  <si>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</si>
  <si>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</si>
  <si>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</si>
  <si>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</si>
  <si>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</si>
  <si>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</si>
  <si>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</si>
  <si>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</si>
  <si>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</si>
  <si>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</si>
  <si>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</si>
  <si>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</si>
  <si>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</si>
  <si>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</si>
  <si>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</si>
  <si>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</si>
  <si>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</si>
  <si>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</si>
  <si>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</si>
  <si>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</si>
  <si>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</si>
  <si>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</si>
  <si>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</si>
  <si>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</si>
  <si>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</si>
  <si>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</si>
  <si>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</si>
  <si>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</si>
  <si>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</si>
  <si>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</si>
  <si>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</si>
  <si>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</si>
  <si>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</si>
  <si>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</si>
  <si>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</si>
  <si>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</si>
  <si>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</si>
  <si>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</si>
  <si>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</si>
  <si>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</si>
  <si>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</si>
  <si>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</si>
  <si>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</si>
  <si>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</si>
  <si>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</si>
  <si>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</si>
  <si>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</si>
  <si>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</si>
  <si>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</si>
  <si>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</si>
  <si>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</si>
  <si>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</si>
  <si>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</si>
  <si>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</si>
  <si>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</si>
  <si>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</si>
  <si>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</si>
  <si>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</si>
  <si>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</si>
  <si>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</si>
  <si>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</si>
  <si>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</si>
  <si>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</si>
  <si>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</si>
  <si>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</si>
  <si>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</si>
  <si>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</si>
  <si>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</si>
  <si>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</si>
  <si>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</si>
  <si>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</si>
  <si>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</si>
  <si>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</si>
  <si>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</si>
  <si>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</si>
  <si>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</si>
  <si>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</si>
  <si>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</si>
  <si>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</si>
  <si>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</si>
  <si>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</si>
  <si>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</si>
  <si>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</si>
  <si>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</si>
  <si>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</si>
  <si>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</si>
  <si>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</si>
  <si>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</si>
  <si>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</si>
  <si>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</si>
  <si>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</si>
  <si>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</si>
  <si>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</si>
  <si>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</si>
  <si>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</si>
  <si>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</si>
  <si>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</si>
  <si>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</si>
  <si>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</si>
  <si>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</si>
  <si>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</si>
  <si>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</si>
  <si>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</si>
  <si>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</si>
  <si>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</si>
  <si>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</si>
  <si>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</si>
  <si>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</si>
  <si>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</si>
  <si>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</si>
  <si>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</si>
  <si>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</si>
  <si>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</si>
  <si>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</si>
  <si>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</si>
  <si>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</si>
  <si>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</si>
  <si>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</si>
  <si>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</si>
  <si>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</si>
  <si>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</si>
  <si>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</si>
  <si>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</si>
  <si>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</si>
  <si>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</si>
  <si>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</si>
  <si>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</si>
  <si>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</si>
  <si>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</si>
  <si>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</si>
  <si>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</si>
  <si>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</si>
  <si>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</si>
  <si>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</si>
  <si>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</si>
  <si>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</si>
  <si>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</si>
  <si>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</si>
  <si>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</si>
  <si>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</si>
  <si>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</si>
  <si>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</si>
  <si>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</si>
  <si>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</si>
  <si>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</si>
  <si>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</si>
  <si>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</si>
  <si>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</si>
  <si>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</si>
  <si>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</si>
  <si>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</si>
  <si>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</si>
  <si>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</si>
  <si>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</si>
  <si>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</si>
  <si>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</si>
  <si>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</si>
  <si>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</si>
  <si>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</si>
  <si>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</si>
  <si>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</si>
  <si>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</si>
  <si>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</si>
  <si>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</si>
  <si>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</si>
  <si>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</si>
  <si>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</si>
  <si>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</si>
  <si>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</si>
  <si>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</si>
  <si>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</si>
  <si>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</si>
  <si>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</si>
  <si>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</si>
  <si>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</si>
  <si>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</si>
  <si>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</si>
  <si>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</si>
  <si>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</si>
  <si>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</si>
  <si>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</si>
  <si>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</si>
  <si>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</si>
  <si>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</si>
  <si>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</si>
  <si>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</si>
  <si>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</si>
  <si>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</si>
  <si>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</si>
  <si>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</si>
  <si>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</si>
  <si>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</si>
  <si>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</si>
  <si>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</si>
  <si>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</si>
  <si>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</si>
  <si>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</si>
  <si>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</si>
  <si>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</si>
  <si>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</si>
  <si>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</si>
  <si>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</si>
  <si>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</si>
  <si>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</si>
  <si>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</si>
  <si>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</si>
  <si>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</si>
  <si>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</si>
  <si>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</si>
  <si>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</si>
  <si>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</si>
  <si>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</si>
  <si>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</si>
  <si>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</si>
  <si>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</si>
  <si>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</si>
  <si>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</si>
  <si>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</si>
  <si>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</si>
  <si>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</si>
  <si>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</si>
  <si>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</si>
  <si>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</si>
  <si>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</si>
  <si>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</si>
  <si>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</si>
  <si>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</si>
  <si>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</si>
  <si>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</si>
  <si>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</si>
  <si>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</si>
  <si>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</si>
  <si>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</si>
  <si>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</si>
  <si>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</si>
  <si>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</si>
  <si>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</si>
  <si>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</si>
  <si>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</si>
  <si>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</si>
  <si>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</si>
  <si>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</si>
  <si>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</si>
  <si>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</si>
  <si>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</si>
  <si>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</si>
  <si>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</si>
  <si>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</si>
  <si>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</si>
  <si>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</si>
  <si>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</si>
  <si>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</si>
  <si>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</si>
  <si>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</si>
  <si>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</si>
  <si>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</si>
  <si>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</si>
  <si>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</si>
  <si>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</si>
  <si>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</si>
  <si>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</si>
  <si>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</si>
  <si>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</si>
  <si>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</si>
  <si>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</si>
  <si>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</si>
  <si>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</si>
  <si>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</si>
  <si>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</si>
  <si>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</si>
  <si>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</si>
  <si>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</si>
  <si>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</si>
  <si>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</si>
  <si>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</si>
  <si>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</si>
  <si>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</si>
  <si>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</si>
  <si>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</si>
  <si>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</si>
  <si>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</si>
  <si>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</si>
  <si>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</si>
  <si>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</si>
  <si>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</si>
  <si>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</si>
  <si>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</si>
  <si>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</si>
  <si>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</si>
  <si>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</si>
  <si>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</si>
  <si>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</si>
  <si>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</si>
  <si>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</si>
  <si>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</si>
  <si>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</si>
  <si>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</si>
  <si>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</si>
  <si>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</si>
  <si>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</si>
  <si>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</si>
  <si>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</si>
  <si>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</si>
  <si>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</si>
  <si>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</si>
  <si>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</si>
  <si>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</si>
  <si>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</si>
  <si>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</si>
  <si>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</si>
  <si>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</si>
  <si>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</si>
  <si>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</si>
  <si>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</si>
  <si>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</si>
  <si>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</si>
  <si>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</si>
  <si>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</si>
  <si>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</si>
  <si>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</si>
  <si>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</si>
  <si>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</si>
  <si>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</si>
  <si>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</si>
  <si>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</si>
  <si>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</si>
  <si>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</si>
  <si>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</si>
  <si>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</si>
  <si>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</si>
  <si>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</si>
  <si>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</si>
  <si>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</si>
  <si>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</si>
  <si>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</si>
  <si>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</si>
  <si>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</si>
  <si>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</si>
  <si>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</si>
  <si>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</si>
  <si>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</si>
  <si>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</si>
  <si>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</si>
  <si>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</si>
  <si>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</si>
  <si>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</si>
  <si>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</si>
  <si>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</si>
  <si>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</si>
  <si>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</si>
  <si>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</si>
  <si>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</si>
  <si>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</si>
  <si>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</si>
  <si>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</si>
  <si>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</si>
  <si>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</si>
  <si>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</si>
  <si>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</si>
  <si>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</si>
  <si>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</si>
  <si>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</si>
  <si>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</si>
  <si>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</si>
  <si>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</si>
  <si>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</si>
  <si>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</si>
  <si>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</si>
  <si>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</si>
  <si>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</si>
  <si>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</si>
  <si>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</si>
  <si>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</si>
  <si>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</si>
  <si>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</si>
  <si>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</si>
  <si>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</si>
  <si>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</si>
  <si>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</si>
  <si>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</si>
  <si>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</si>
  <si>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</si>
  <si>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</si>
  <si>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</si>
  <si>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</si>
  <si>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</si>
  <si>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</si>
  <si>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</si>
  <si>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</si>
  <si>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</si>
  <si>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</si>
  <si>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</si>
  <si>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</si>
  <si>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</si>
  <si>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</si>
  <si>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</si>
  <si>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</si>
  <si>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</si>
  <si>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</si>
  <si>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</si>
  <si>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</si>
  <si>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</si>
  <si>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</si>
  <si>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</si>
  <si>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</si>
  <si>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</si>
  <si>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</si>
  <si>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</si>
  <si>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</si>
  <si>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</si>
  <si>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</si>
  <si>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</si>
  <si>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</si>
  <si>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</si>
  <si>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</si>
  <si>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</si>
  <si>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</si>
  <si>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</si>
  <si>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</si>
  <si>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</si>
  <si>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</si>
  <si>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</si>
  <si>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</si>
  <si>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</si>
  <si>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</si>
  <si>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</si>
  <si>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</si>
  <si>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</si>
  <si>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</si>
  <si>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</si>
  <si>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</si>
  <si>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</si>
  <si>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</si>
  <si>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</si>
  <si>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</si>
  <si>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</si>
  <si>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</si>
  <si>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</si>
  <si>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</si>
  <si>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</si>
  <si>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</si>
  <si>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</si>
  <si>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</si>
  <si>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</si>
  <si>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</si>
  <si>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</si>
  <si>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</si>
  <si>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</si>
  <si>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</si>
  <si>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</si>
  <si>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</si>
  <si>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</si>
  <si>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</si>
  <si>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</si>
  <si>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</si>
  <si>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</si>
  <si>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</si>
  <si>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</si>
  <si>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</si>
  <si>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</si>
  <si>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</si>
  <si>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</si>
  <si>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</si>
  <si>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</si>
  <si>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</si>
  <si>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</si>
  <si>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</si>
  <si>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</si>
  <si>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</si>
  <si>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</si>
  <si>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</si>
  <si>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</si>
  <si>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</si>
  <si>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</si>
  <si>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</si>
  <si>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</si>
  <si>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</si>
  <si>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</si>
  <si>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</si>
  <si>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</si>
  <si>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</si>
  <si>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</si>
  <si>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</si>
  <si>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</si>
  <si>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</si>
  <si>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</si>
  <si>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</si>
  <si>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</si>
  <si>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</si>
  <si>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</si>
  <si>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</si>
  <si>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</si>
  <si>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</si>
  <si>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</si>
  <si>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</si>
  <si>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</si>
  <si>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</si>
  <si>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</si>
  <si>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</si>
  <si>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</si>
  <si>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</si>
  <si>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</si>
  <si>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</si>
  <si>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</si>
  <si>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</si>
  <si>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</si>
  <si>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</si>
  <si>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</si>
  <si>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</si>
  <si>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</si>
  <si>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</si>
  <si>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</si>
  <si>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</si>
  <si>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</si>
  <si>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</si>
  <si>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</si>
  <si>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</si>
  <si>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</si>
  <si>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</si>
  <si>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</si>
  <si>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</si>
  <si>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</si>
  <si>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</si>
  <si>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</si>
  <si>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</si>
  <si>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</si>
  <si>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</si>
  <si>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</si>
  <si>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</si>
  <si>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</si>
  <si>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</si>
  <si>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</si>
  <si>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</si>
  <si>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</si>
  <si>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</si>
  <si>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</si>
  <si>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</si>
  <si>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</si>
  <si>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</si>
  <si>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</si>
  <si>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</si>
  <si>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</si>
  <si>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</si>
  <si>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</si>
  <si>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</si>
  <si>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</si>
  <si>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</si>
  <si>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</si>
  <si>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</si>
  <si>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</si>
  <si>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</si>
  <si>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</si>
  <si>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</si>
  <si>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</si>
  <si>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</si>
  <si>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</si>
  <si>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</si>
  <si>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</si>
  <si>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</si>
  <si>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</si>
  <si>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</si>
  <si>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</si>
  <si>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</si>
  <si>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</si>
  <si>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</si>
  <si>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</si>
  <si>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</si>
  <si>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</si>
  <si>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</si>
  <si>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</si>
  <si>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</si>
  <si>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</si>
  <si>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</si>
  <si>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</si>
  <si>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</si>
  <si>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</si>
  <si>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</si>
  <si>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</si>
  <si>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</si>
  <si>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</si>
  <si>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</si>
  <si>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</si>
  <si>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</si>
  <si>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</si>
  <si>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</si>
  <si>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</si>
  <si>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</si>
  <si>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</si>
  <si>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</si>
  <si>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</si>
  <si>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</si>
  <si>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</si>
  <si>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</si>
  <si>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</si>
  <si>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</si>
  <si>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</si>
  <si>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</si>
  <si>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</si>
  <si>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</si>
  <si>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</si>
  <si>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</si>
  <si>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</si>
  <si>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</si>
  <si>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</si>
  <si>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</si>
  <si>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</si>
  <si>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</si>
  <si>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</si>
  <si>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</si>
  <si>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</si>
  <si>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</si>
  <si>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</si>
  <si>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</si>
  <si>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</si>
  <si>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</si>
  <si>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</si>
  <si>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</si>
  <si>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</si>
  <si>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</si>
  <si>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</si>
  <si>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</si>
  <si>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</si>
  <si>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</si>
  <si>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</si>
  <si>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</si>
  <si>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</si>
  <si>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</si>
  <si>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</si>
  <si>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</si>
  <si>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</si>
  <si>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</si>
  <si>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</si>
  <si>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</si>
  <si>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</si>
  <si>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</si>
  <si>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</si>
  <si>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</si>
  <si>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</si>
  <si>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</si>
  <si>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</si>
  <si>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</si>
  <si>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</si>
  <si>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</si>
  <si>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</si>
  <si>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</si>
  <si>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</si>
  <si>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</si>
  <si>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</si>
  <si>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</si>
  <si>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</si>
  <si>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</si>
  <si>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</si>
  <si>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</si>
  <si>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</si>
  <si>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</si>
  <si>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</si>
  <si>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</si>
  <si>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</si>
  <si>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</si>
  <si>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</si>
  <si>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</si>
  <si>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</si>
  <si>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</si>
  <si>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</si>
  <si>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</si>
  <si>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</si>
  <si>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</si>
  <si>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</si>
  <si>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</si>
  <si>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</si>
  <si>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</si>
  <si>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</si>
  <si>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</si>
  <si>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</si>
  <si>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</si>
  <si>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</si>
  <si>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</si>
  <si>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</si>
  <si>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</si>
  <si>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</si>
  <si>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</si>
  <si>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</si>
  <si>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</si>
  <si>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</si>
  <si>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</si>
  <si>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</si>
  <si>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</si>
  <si>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</si>
  <si>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</si>
  <si>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</si>
  <si>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</si>
  <si>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</si>
  <si>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</si>
  <si>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</si>
  <si>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</si>
  <si>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</si>
  <si>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</si>
  <si>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</si>
  <si>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</si>
  <si>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</si>
  <si>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</si>
  <si>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</si>
  <si>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</si>
  <si>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</si>
  <si>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</si>
  <si>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</si>
  <si>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</si>
  <si>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</si>
  <si>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</si>
  <si>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</si>
  <si>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</si>
  <si>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</si>
  <si>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</si>
  <si>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</si>
  <si>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</si>
  <si>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</si>
  <si>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</si>
  <si>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</si>
  <si>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</si>
  <si>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</si>
  <si>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</si>
  <si>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</si>
  <si>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</si>
  <si>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</si>
  <si>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</si>
  <si>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</si>
  <si>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</si>
  <si>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</si>
  <si>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</si>
  <si>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</si>
  <si>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</si>
  <si>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</si>
  <si>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</si>
  <si>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</si>
  <si>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</si>
  <si>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</si>
  <si>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</si>
  <si>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</si>
  <si>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</si>
  <si>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</si>
  <si>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</si>
  <si>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</si>
  <si>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</si>
  <si>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</si>
  <si>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</si>
  <si>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</si>
  <si>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</si>
  <si>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</si>
  <si>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</si>
  <si>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</si>
  <si>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</si>
  <si>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</si>
  <si>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</si>
  <si>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</si>
  <si>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</si>
  <si>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</si>
  <si>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</si>
  <si>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</si>
  <si>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</si>
  <si>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</si>
  <si>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</si>
  <si>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</si>
  <si>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</si>
  <si>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</si>
  <si>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</si>
  <si>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</si>
  <si>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</si>
  <si>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</si>
  <si>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</si>
  <si>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</si>
  <si>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</si>
  <si>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</si>
  <si>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</si>
  <si>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</si>
  <si>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</si>
  <si>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</si>
  <si>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</si>
  <si>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</si>
  <si>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</si>
  <si>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</si>
  <si>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</si>
  <si>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</si>
  <si>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</si>
  <si>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</si>
  <si>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</si>
  <si>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</si>
  <si>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</si>
  <si>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</si>
  <si>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</si>
  <si>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</si>
  <si>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</si>
  <si>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</si>
  <si>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</si>
  <si>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</si>
  <si>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</si>
  <si>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</si>
  <si>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</si>
  <si>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</si>
  <si>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</si>
  <si>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</si>
  <si>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</si>
  <si>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</si>
  <si>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</si>
  <si>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</si>
  <si>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</si>
  <si>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</si>
  <si>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</si>
  <si>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</si>
  <si>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</si>
  <si>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</si>
  <si>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</si>
  <si>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</si>
  <si>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</si>
  <si>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</si>
  <si>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</si>
  <si>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</si>
  <si>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</si>
  <si>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</si>
  <si>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</si>
  <si>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</si>
  <si>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</si>
  <si>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</si>
  <si>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</si>
  <si>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</si>
  <si>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</si>
  <si>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</si>
  <si>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</si>
  <si>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</si>
  <si>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</si>
  <si>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</si>
  <si>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</si>
  <si>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</si>
  <si>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</si>
  <si>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</si>
  <si>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</si>
  <si>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</si>
  <si>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</si>
  <si>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</si>
  <si>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</si>
  <si>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</si>
  <si>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</si>
  <si>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</si>
  <si>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</si>
  <si>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</si>
  <si>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</si>
  <si>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</si>
  <si>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</si>
  <si>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</si>
  <si>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</si>
  <si>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</si>
  <si>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</si>
  <si>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</si>
  <si>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</si>
  <si>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</si>
  <si>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</si>
  <si>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</si>
  <si>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</si>
  <si>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</si>
  <si>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</si>
  <si>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</si>
  <si>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</si>
  <si>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</si>
  <si>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</si>
  <si>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</si>
  <si>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</si>
  <si>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</si>
  <si>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</si>
  <si>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</si>
  <si>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</si>
  <si>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</si>
  <si>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</si>
  <si>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</si>
  <si>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</si>
  <si>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</si>
  <si>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</si>
  <si>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</si>
  <si>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</si>
  <si>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</si>
  <si>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</si>
  <si>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</si>
  <si>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</si>
  <si>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</si>
  <si>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</si>
  <si>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</si>
  <si>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</si>
  <si>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</si>
  <si>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</si>
  <si>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</si>
  <si>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</si>
  <si>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</si>
  <si>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</si>
  <si>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</si>
  <si>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</si>
  <si>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</si>
  <si>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</si>
  <si>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</si>
  <si>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</si>
  <si>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</si>
  <si>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</si>
  <si>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</si>
  <si>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</si>
  <si>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</si>
  <si>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</si>
  <si>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</si>
  <si>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</si>
  <si>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</si>
  <si>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</si>
  <si>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</si>
  <si>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</si>
  <si>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</si>
  <si>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</si>
  <si>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</si>
  <si>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</si>
  <si>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</si>
  <si>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</si>
  <si>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</si>
  <si>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</si>
  <si>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</si>
  <si>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</si>
  <si>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</si>
  <si>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</si>
  <si>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</si>
  <si>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</si>
  <si>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</si>
  <si>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</si>
  <si>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</si>
  <si>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</si>
  <si>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</si>
  <si>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</si>
  <si>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</si>
  <si>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</si>
  <si>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</si>
  <si>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</si>
  <si>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</si>
  <si>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</si>
  <si>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</si>
  <si>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</si>
  <si>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</si>
  <si>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</si>
  <si>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</si>
  <si>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</si>
  <si>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</si>
  <si>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</si>
  <si>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</si>
  <si>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</si>
  <si>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</si>
  <si>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</si>
  <si>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</si>
  <si>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</si>
  <si>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</si>
  <si>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</si>
  <si>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</si>
  <si>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</si>
  <si>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</si>
  <si>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</si>
  <si>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</si>
  <si>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</si>
  <si>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</si>
  <si>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</si>
  <si>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</si>
  <si>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</si>
  <si>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</si>
  <si>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</si>
  <si>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</si>
  <si>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</si>
  <si>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</si>
  <si>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</si>
  <si>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</si>
  <si>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</si>
  <si>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</si>
  <si>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</si>
  <si>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</si>
  <si>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</si>
  <si>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</si>
  <si>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</si>
  <si>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</si>
  <si>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</si>
  <si>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</si>
  <si>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</si>
  <si>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</si>
  <si>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</si>
  <si>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</si>
  <si>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</si>
  <si>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</si>
  <si>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</si>
  <si>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</si>
  <si>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</si>
  <si>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</si>
  <si>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</si>
  <si>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</si>
  <si>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</si>
  <si>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</si>
  <si>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</si>
  <si>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</si>
  <si>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</si>
  <si>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</si>
  <si>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</si>
  <si>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</si>
  <si>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</si>
  <si>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</si>
  <si>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</si>
  <si>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</si>
  <si>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</si>
  <si>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</si>
  <si>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</si>
  <si>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</si>
  <si>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</si>
  <si>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</si>
  <si>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</si>
  <si>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</si>
  <si>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</si>
  <si>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</si>
  <si>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</si>
  <si>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</si>
  <si>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</si>
  <si>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</si>
  <si>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</si>
  <si>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</si>
  <si>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</si>
  <si>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</si>
  <si>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</si>
  <si>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</si>
  <si>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</si>
  <si>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</si>
  <si>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</si>
  <si>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</si>
  <si>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</si>
  <si>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</si>
  <si>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</si>
  <si>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</si>
  <si>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</si>
  <si>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</si>
  <si>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</si>
  <si>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</si>
  <si>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</si>
  <si>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</si>
  <si>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</si>
  <si>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</si>
  <si>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</si>
  <si>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</si>
  <si>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</si>
  <si>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</si>
  <si>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</si>
  <si>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</si>
  <si>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</si>
  <si>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</si>
  <si>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</si>
  <si>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</si>
  <si>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</si>
  <si>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</si>
  <si>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</si>
  <si>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</si>
  <si>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</si>
  <si>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</si>
  <si>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</si>
  <si>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</si>
  <si>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</si>
  <si>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</si>
  <si>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</si>
  <si>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</si>
  <si>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</si>
  <si>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</si>
  <si>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</si>
  <si>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</si>
  <si>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</si>
  <si>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</si>
  <si>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</si>
  <si>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</si>
  <si>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</si>
  <si>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</si>
  <si>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</si>
  <si>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</si>
  <si>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</si>
  <si>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</si>
  <si>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</si>
  <si>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</si>
  <si>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</si>
  <si>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</si>
  <si>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</si>
  <si>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</si>
  <si>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</si>
  <si>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</si>
  <si>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</si>
  <si>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</si>
  <si>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</si>
  <si>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</si>
  <si>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</si>
  <si>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</si>
  <si>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</si>
  <si>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</si>
  <si>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</si>
  <si>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</si>
  <si>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</si>
  <si>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</si>
  <si>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</si>
  <si>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</si>
  <si>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</si>
  <si>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</si>
  <si>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</si>
  <si>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</si>
  <si>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</si>
  <si>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</si>
  <si>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</si>
  <si>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</si>
  <si>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</si>
  <si>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</si>
  <si>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</si>
  <si>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</si>
  <si>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</si>
  <si>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</si>
  <si>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</si>
  <si>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</si>
  <si>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</si>
  <si>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</si>
  <si>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</si>
  <si>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</si>
  <si>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</si>
  <si>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</si>
  <si>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</si>
  <si>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</si>
  <si>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</si>
  <si>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</si>
  <si>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</si>
  <si>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</si>
  <si>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</si>
  <si>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</si>
  <si>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</si>
  <si>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</si>
  <si>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</si>
  <si>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</si>
  <si>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</si>
  <si>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</si>
  <si>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</si>
  <si>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</si>
  <si>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</si>
  <si>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</si>
  <si>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</si>
  <si>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</si>
  <si>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</si>
  <si>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</si>
  <si>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</si>
  <si>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</si>
  <si>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</si>
  <si>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</si>
  <si>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</si>
  <si>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</si>
  <si>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</si>
  <si>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</si>
  <si>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</si>
  <si>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</si>
  <si>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</si>
  <si>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</si>
  <si>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</si>
  <si>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</si>
  <si>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</si>
  <si>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</si>
  <si>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</si>
  <si>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</si>
  <si>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</si>
  <si>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</si>
  <si>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</si>
  <si>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</si>
  <si>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</si>
  <si>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</si>
  <si>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</si>
  <si>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</si>
  <si>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</si>
  <si>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</si>
  <si>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</si>
  <si>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</si>
  <si>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</si>
  <si>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</si>
  <si>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</si>
  <si>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</si>
  <si>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</si>
  <si>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</si>
  <si>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</si>
  <si>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</si>
  <si>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</si>
  <si>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</si>
  <si>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</si>
  <si>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</si>
  <si>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</si>
  <si>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</si>
  <si>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</si>
  <si>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</si>
  <si>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</si>
  <si>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</si>
  <si>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</si>
  <si>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</si>
  <si>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</si>
  <si>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</si>
  <si>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</si>
  <si>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</si>
  <si>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</si>
  <si>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</si>
  <si>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</si>
  <si>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</si>
  <si>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</si>
  <si>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</si>
  <si>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</si>
  <si>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</si>
  <si>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</si>
  <si>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</si>
  <si>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</si>
  <si>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</si>
  <si>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</si>
  <si>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</si>
  <si>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</si>
  <si>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</si>
  <si>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</si>
  <si>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</si>
  <si>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</si>
  <si>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</si>
  <si>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</si>
  <si>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</si>
  <si>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</si>
  <si>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</si>
  <si>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</si>
  <si>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</si>
  <si>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</si>
  <si>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</si>
  <si>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</si>
  <si>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</si>
  <si>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</si>
  <si>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</si>
  <si>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</si>
  <si>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</si>
  <si>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</si>
  <si>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</si>
  <si>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</si>
  <si>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</si>
  <si>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</si>
  <si>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</si>
  <si>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</si>
  <si>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</si>
  <si>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</si>
  <si>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</si>
  <si>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</si>
  <si>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</si>
  <si>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</si>
  <si>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</si>
  <si>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</si>
  <si>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</si>
  <si>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</si>
  <si>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</si>
  <si>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</si>
  <si>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</si>
  <si>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</si>
  <si>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</si>
  <si>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</si>
  <si>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</si>
  <si>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</si>
  <si>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</si>
  <si>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</si>
  <si>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</si>
  <si>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</si>
  <si>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</si>
  <si>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</si>
  <si>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</si>
  <si>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</si>
  <si>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</si>
  <si>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</si>
  <si>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</si>
  <si>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</si>
  <si>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</si>
  <si>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</si>
  <si>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</si>
  <si>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</si>
  <si>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</si>
  <si>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</si>
  <si>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</si>
  <si>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</si>
  <si>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</si>
  <si>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</si>
  <si>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</si>
  <si>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</si>
  <si>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</si>
  <si>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</si>
  <si>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</si>
  <si>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</si>
  <si>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</si>
  <si>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</si>
  <si>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</si>
  <si>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</si>
  <si>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</si>
  <si>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</si>
  <si>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</si>
  <si>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</si>
  <si>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</si>
  <si>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</si>
  <si>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</si>
  <si>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</si>
  <si>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</si>
  <si>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</si>
  <si>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</si>
  <si>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</si>
  <si>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</si>
  <si>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</si>
  <si>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</si>
  <si>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</si>
  <si>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</si>
  <si>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</si>
  <si>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</si>
  <si>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</si>
  <si>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</si>
  <si>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</si>
  <si>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</si>
  <si>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</si>
  <si>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</si>
  <si>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</si>
  <si>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</si>
  <si>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</si>
  <si>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</si>
  <si>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</si>
  <si>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</si>
  <si>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</si>
  <si>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</si>
  <si>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</si>
  <si>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</si>
  <si>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</si>
  <si>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</si>
  <si>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</si>
  <si>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</si>
  <si>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</si>
  <si>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</si>
  <si>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</si>
  <si>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</si>
  <si>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</si>
  <si>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</si>
  <si>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</si>
  <si>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</si>
  <si>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</si>
  <si>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</si>
  <si>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</si>
  <si>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</si>
  <si>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</si>
  <si>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</si>
  <si>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</si>
  <si>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</si>
  <si>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</si>
  <si>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</si>
  <si>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</si>
  <si>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</si>
  <si>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</si>
  <si>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</si>
  <si>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</si>
  <si>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</si>
  <si>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</si>
  <si>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</si>
  <si>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</si>
  <si>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</si>
  <si>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</si>
  <si>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</si>
  <si>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</si>
  <si>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</si>
  <si>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</si>
  <si>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</si>
  <si>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</si>
  <si>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</si>
  <si>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</si>
  <si>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</si>
  <si>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</si>
  <si>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</si>
  <si>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</si>
  <si>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</si>
  <si>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</si>
  <si>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</si>
  <si>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</si>
  <si>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</si>
  <si>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</si>
  <si>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</si>
  <si>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</si>
  <si>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</si>
  <si>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</si>
  <si>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</si>
  <si>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</si>
  <si>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</si>
  <si>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</si>
  <si>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</si>
  <si>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</si>
  <si>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</si>
  <si>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</si>
  <si>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</si>
  <si>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</si>
  <si>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</si>
  <si>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</si>
  <si>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</si>
  <si>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</si>
  <si>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</si>
  <si>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</si>
  <si>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</si>
  <si>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</si>
  <si>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</si>
  <si>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</si>
  <si>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</si>
  <si>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</si>
  <si>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</si>
  <si>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</si>
  <si>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</si>
  <si>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</si>
  <si>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</si>
  <si>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</si>
  <si>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</si>
  <si>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</si>
  <si>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</si>
  <si>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</si>
  <si>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</si>
  <si>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</si>
  <si>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</si>
  <si>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</si>
  <si>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</si>
  <si>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</si>
  <si>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</si>
  <si>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</si>
  <si>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</si>
  <si>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</si>
  <si>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</si>
  <si>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</si>
  <si>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</si>
  <si>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</si>
  <si>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</si>
  <si>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</si>
  <si>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</si>
  <si>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</si>
  <si>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</si>
  <si>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</si>
  <si>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</si>
  <si>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</si>
  <si>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</si>
  <si>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</si>
  <si>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</si>
  <si>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</si>
  <si>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</si>
  <si>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</si>
  <si>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</si>
  <si>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</si>
  <si>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</si>
  <si>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</si>
  <si>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</si>
  <si>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</si>
  <si>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</si>
  <si>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</si>
  <si>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</si>
  <si>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</si>
  <si>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</si>
  <si>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</si>
  <si>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</si>
  <si>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</si>
  <si>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</si>
  <si>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</si>
  <si>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</si>
  <si>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</si>
  <si>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</si>
  <si>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</si>
  <si>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</si>
  <si>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</si>
  <si>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</si>
  <si>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</si>
  <si>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</si>
  <si>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</si>
  <si>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</si>
  <si>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</si>
  <si>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</si>
  <si>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</si>
  <si>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</si>
  <si>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</si>
  <si>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</si>
  <si>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</si>
  <si>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</si>
  <si>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</si>
  <si>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</si>
  <si>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</si>
  <si>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</si>
  <si>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</si>
  <si>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</si>
  <si>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</si>
  <si>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</si>
  <si>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</si>
  <si>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</si>
  <si>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</si>
  <si>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</si>
  <si>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</si>
  <si>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</si>
  <si>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</si>
  <si>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</si>
  <si>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</si>
  <si>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</si>
  <si>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</si>
  <si>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</si>
  <si>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</si>
  <si>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</si>
  <si>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</si>
  <si>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</si>
  <si>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</si>
  <si>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</si>
  <si>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</si>
  <si>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</si>
  <si>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</si>
  <si>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</si>
  <si>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</si>
  <si>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</si>
  <si>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</si>
  <si>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</si>
  <si>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</si>
  <si>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</si>
  <si>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</si>
  <si>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</si>
  <si>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</si>
  <si>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</si>
  <si>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</si>
  <si>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</si>
  <si>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</si>
  <si>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</si>
  <si>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</si>
  <si>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</si>
  <si>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</si>
  <si>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</si>
  <si>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</si>
  <si>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</si>
  <si>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</si>
  <si>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</si>
  <si>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</si>
  <si>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</si>
  <si>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</si>
  <si>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</si>
  <si>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</si>
  <si>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</si>
  <si>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</si>
  <si>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</si>
  <si>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</si>
  <si>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</si>
  <si>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</si>
  <si>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</si>
  <si>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</si>
  <si>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</si>
  <si>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</si>
  <si>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</si>
  <si>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</si>
  <si>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</si>
  <si>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</si>
  <si>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</si>
  <si>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</si>
  <si>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</si>
  <si>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</si>
  <si>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</si>
  <si>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</si>
  <si>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</si>
  <si>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</si>
  <si>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</si>
  <si>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</si>
  <si>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</si>
  <si>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</si>
  <si>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</si>
  <si>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</si>
  <si>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</si>
  <si>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</si>
  <si>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</si>
  <si>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</si>
  <si>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</si>
  <si>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</si>
  <si>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</si>
  <si>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</si>
  <si>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</si>
  <si>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</si>
  <si>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</si>
  <si>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</si>
  <si>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</si>
  <si>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</si>
  <si>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</si>
  <si>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</si>
  <si>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</si>
  <si>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</si>
  <si>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</si>
  <si>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</si>
  <si>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</si>
  <si>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</si>
  <si>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</si>
  <si>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</si>
  <si>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</si>
  <si>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</si>
  <si>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</si>
  <si>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</si>
  <si>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</si>
  <si>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</si>
  <si>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</si>
  <si>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</si>
  <si>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</si>
  <si>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</si>
  <si>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</si>
  <si>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</si>
  <si>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</si>
  <si>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</si>
  <si>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</si>
  <si>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</si>
  <si>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</si>
  <si>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</si>
  <si>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</si>
  <si>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</si>
  <si>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</si>
  <si>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</si>
  <si>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</si>
  <si>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</si>
  <si>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</si>
  <si>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</si>
  <si>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</si>
  <si>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</si>
  <si>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</si>
  <si>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</si>
  <si>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</si>
  <si>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</si>
  <si>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</si>
  <si>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</si>
  <si>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</si>
  <si>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</si>
  <si>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</si>
  <si>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</si>
  <si>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</si>
  <si>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</si>
  <si>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</si>
  <si>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</si>
  <si>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</si>
  <si>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</si>
  <si>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</si>
  <si>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</si>
  <si>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</si>
  <si>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</si>
  <si>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</si>
  <si>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</si>
  <si>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</si>
  <si>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</si>
  <si>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</si>
  <si>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</si>
  <si>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</si>
  <si>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</si>
  <si>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</si>
  <si>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</si>
  <si>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</si>
  <si>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</si>
  <si>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</si>
  <si>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</si>
  <si>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</si>
  <si>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</si>
  <si>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</si>
  <si>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</si>
  <si>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</si>
  <si>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</si>
  <si>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</si>
  <si>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</si>
  <si>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</si>
  <si>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</si>
  <si>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</si>
  <si>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</si>
  <si>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</si>
  <si>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</si>
  <si>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</si>
  <si>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</si>
  <si>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</si>
  <si>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</si>
  <si>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</si>
  <si>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</si>
  <si>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</si>
  <si>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</si>
  <si>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</si>
  <si>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</si>
  <si>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</si>
  <si>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</si>
  <si>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</si>
  <si>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</si>
  <si>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</si>
  <si>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</si>
  <si>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</si>
  <si>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</si>
  <si>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</si>
  <si>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</si>
  <si>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</si>
  <si>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</si>
  <si>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</si>
  <si>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</si>
  <si>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</si>
  <si>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</si>
  <si>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</si>
  <si>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</si>
  <si>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</si>
  <si>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</si>
  <si>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</si>
  <si>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</si>
  <si>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</si>
  <si>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</si>
  <si>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</si>
  <si>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</si>
  <si>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</si>
  <si>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</si>
  <si>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</si>
  <si>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</si>
  <si>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</si>
  <si>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</si>
  <si>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</si>
  <si>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</si>
  <si>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</si>
  <si>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</si>
  <si>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</si>
  <si>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</si>
  <si>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</si>
  <si>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</si>
  <si>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</si>
  <si>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</si>
  <si>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</si>
  <si>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</si>
  <si>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</si>
  <si>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</si>
  <si>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</si>
  <si>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</si>
  <si>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</si>
  <si>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</si>
  <si>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</si>
  <si>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</si>
  <si>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</si>
  <si>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</si>
  <si>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</si>
  <si>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</si>
  <si>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</si>
  <si>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</si>
  <si>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</si>
  <si>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</si>
  <si>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</si>
  <si>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</si>
  <si>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</si>
  <si>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</si>
  <si>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</si>
  <si>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</si>
  <si>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</si>
  <si>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</si>
  <si>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</si>
  <si>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</si>
  <si>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</si>
  <si>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</si>
  <si>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</si>
  <si>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</si>
  <si>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</si>
  <si>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</si>
  <si>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</si>
  <si>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</si>
  <si>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</si>
  <si>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</si>
  <si>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</si>
  <si>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</si>
  <si>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</si>
  <si>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</si>
  <si>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</si>
  <si>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</si>
  <si>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</si>
  <si>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</si>
  <si>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</si>
  <si>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</si>
  <si>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</si>
  <si>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</si>
  <si>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</si>
  <si>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</si>
  <si>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</si>
  <si>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</si>
  <si>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</si>
  <si>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</si>
  <si>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</si>
  <si>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</si>
  <si>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</si>
  <si>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</si>
  <si>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</si>
  <si>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</si>
  <si>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</si>
  <si>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</si>
  <si>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</si>
  <si>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</si>
  <si>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</si>
  <si>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</si>
  <si>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</si>
  <si>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</si>
  <si>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</si>
  <si>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</si>
  <si>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</si>
  <si>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</si>
  <si>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</si>
  <si>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</si>
  <si>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</si>
  <si>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</si>
  <si>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</si>
  <si>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</si>
  <si>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</si>
  <si>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</si>
  <si>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</si>
  <si>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</si>
  <si>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</si>
  <si>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</si>
  <si>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</si>
  <si>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</si>
  <si>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</si>
  <si>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</si>
  <si>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</si>
  <si>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</si>
  <si>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</si>
  <si>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</si>
  <si>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</si>
  <si>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</si>
  <si>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</si>
  <si>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</si>
  <si>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</si>
  <si>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</si>
  <si>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</si>
  <si>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</si>
  <si>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</si>
  <si>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</si>
  <si>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</si>
  <si>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</si>
  <si>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</si>
  <si>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</si>
  <si>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</si>
  <si>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</si>
  <si>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</si>
  <si>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</si>
  <si>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</si>
  <si>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</si>
  <si>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</si>
  <si>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</si>
  <si>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</si>
  <si>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</si>
  <si>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</si>
  <si>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</si>
  <si>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</si>
  <si>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</si>
  <si>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</si>
  <si>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</si>
  <si>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</si>
  <si>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</si>
  <si>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</si>
  <si>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</si>
  <si>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</si>
  <si>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</si>
  <si>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</si>
  <si>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</si>
  <si>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</si>
  <si>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</si>
  <si>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</si>
  <si>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</si>
  <si>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</si>
  <si>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</si>
  <si>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</si>
  <si>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</si>
  <si>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</si>
  <si>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</si>
  <si>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</si>
  <si>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</si>
  <si>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</si>
  <si>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</si>
  <si>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</si>
  <si>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</si>
  <si>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</si>
  <si>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</si>
  <si>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</si>
  <si>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</si>
  <si>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</si>
  <si>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</si>
  <si>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</si>
  <si>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</si>
  <si>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</si>
  <si>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</si>
  <si>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</si>
  <si>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</si>
  <si>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</si>
  <si>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</si>
  <si>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</si>
  <si>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</si>
  <si>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</si>
  <si>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</si>
  <si>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</si>
  <si>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</si>
  <si>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</si>
  <si>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</si>
  <si>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</si>
  <si>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</si>
  <si>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</si>
  <si>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</si>
  <si>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</si>
  <si>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</si>
  <si>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</si>
  <si>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</si>
  <si>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</si>
  <si>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</si>
  <si>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</si>
  <si>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</si>
  <si>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</si>
  <si>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</si>
  <si>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</si>
  <si>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</si>
  <si>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</si>
  <si>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</si>
  <si>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</si>
  <si>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</si>
  <si>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</si>
  <si>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</si>
  <si>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</si>
  <si>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</si>
  <si>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</si>
  <si>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</si>
  <si>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</si>
  <si>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</si>
  <si>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</si>
  <si>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</si>
  <si>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</si>
  <si>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</si>
  <si>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</si>
  <si>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</si>
  <si>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</si>
  <si>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</si>
  <si>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</si>
  <si>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</si>
  <si>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</si>
  <si>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</si>
  <si>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</si>
  <si>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</si>
  <si>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</si>
  <si>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</si>
  <si>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</si>
  <si>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</si>
  <si>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</si>
  <si>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</si>
  <si>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</si>
  <si>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</si>
  <si>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</si>
  <si>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</si>
  <si>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</si>
  <si>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</si>
  <si>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</si>
  <si>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</si>
  <si>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</si>
  <si>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</si>
  <si>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</si>
  <si>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</si>
  <si>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</si>
  <si>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</si>
  <si>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</si>
  <si>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</si>
  <si>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</si>
  <si>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</si>
  <si>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</si>
  <si>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</si>
  <si>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</si>
  <si>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</si>
  <si>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</si>
  <si>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</si>
  <si>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</si>
  <si>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</si>
  <si>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</si>
  <si>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</si>
  <si>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</si>
  <si>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</si>
  <si>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</si>
  <si>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</si>
  <si>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</si>
  <si>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</si>
  <si>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</si>
  <si>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</si>
  <si>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</si>
  <si>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</si>
  <si>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</si>
  <si>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</si>
  <si>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</si>
  <si>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</si>
  <si>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</si>
  <si>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</si>
  <si>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</si>
  <si>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</si>
  <si>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</si>
  <si>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</si>
  <si>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</si>
  <si>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</si>
  <si>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</si>
  <si>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</si>
  <si>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</si>
  <si>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</si>
  <si>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</si>
  <si>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</si>
  <si>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</si>
  <si>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</si>
  <si>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</si>
  <si>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</si>
  <si>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</si>
  <si>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</si>
  <si>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</si>
  <si>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</si>
  <si>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</si>
  <si>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</si>
  <si>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</si>
  <si>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</si>
  <si>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</si>
  <si>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</si>
  <si>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</si>
  <si>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</si>
  <si>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</si>
  <si>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</si>
  <si>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</si>
  <si>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</si>
  <si>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</si>
  <si>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</si>
  <si>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</si>
  <si>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</si>
  <si>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</si>
  <si>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</si>
  <si>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</si>
  <si>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</si>
  <si>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</si>
  <si>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</si>
  <si>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</si>
  <si>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</si>
  <si>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</si>
  <si>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</si>
  <si>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</si>
  <si>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</si>
  <si>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</si>
  <si>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</si>
  <si>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</si>
  <si>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</si>
  <si>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</si>
  <si>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</si>
  <si>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</si>
  <si>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</si>
  <si>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</si>
  <si>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</si>
  <si>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</si>
  <si>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</si>
  <si>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</si>
  <si>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</si>
  <si>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</si>
  <si>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</si>
  <si>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</si>
  <si>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</si>
  <si>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</si>
  <si>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</si>
  <si>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</si>
  <si>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</si>
  <si>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</si>
  <si>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</si>
  <si>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</si>
  <si>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</si>
  <si>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</si>
  <si>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</si>
  <si>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</si>
  <si>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</si>
  <si>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</si>
  <si>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</si>
  <si>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</si>
  <si>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</si>
  <si>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</si>
  <si>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</si>
  <si>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</si>
  <si>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</si>
  <si>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</si>
  <si>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</si>
  <si>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</si>
  <si>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</si>
  <si>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</si>
  <si>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</si>
  <si>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</si>
  <si>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</si>
  <si>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</si>
  <si>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</si>
  <si>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</si>
  <si>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</si>
  <si>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</si>
  <si>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</si>
  <si>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</si>
  <si>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</si>
  <si>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</si>
  <si>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</si>
  <si>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</si>
  <si>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</si>
  <si>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</si>
  <si>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</si>
  <si>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</si>
  <si>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</si>
  <si>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</si>
  <si>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</si>
  <si>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</si>
  <si>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</si>
  <si>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</si>
  <si>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</si>
  <si>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</si>
  <si>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</si>
  <si>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</si>
  <si>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</si>
  <si>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</si>
  <si>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</si>
  <si>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</si>
  <si>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</si>
  <si>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</si>
  <si>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</si>
  <si>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</si>
  <si>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</si>
  <si>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</si>
  <si>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</si>
  <si>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</si>
  <si>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</si>
  <si>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</si>
  <si>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</si>
  <si>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</si>
  <si>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</si>
  <si>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</si>
  <si>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</si>
  <si>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</si>
  <si>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</si>
  <si>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</si>
  <si>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</si>
  <si>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</si>
  <si>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</si>
  <si>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</si>
  <si>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</si>
  <si>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</si>
  <si>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</si>
  <si>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</si>
  <si>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</si>
  <si>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</si>
  <si>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</si>
  <si>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</si>
  <si>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</si>
  <si>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</si>
  <si>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</si>
  <si>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</si>
  <si>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</si>
  <si>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</si>
  <si>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</si>
  <si>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</si>
  <si>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</si>
  <si>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</si>
  <si>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</si>
  <si>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</si>
  <si>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</si>
  <si>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</si>
  <si>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</si>
  <si>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</si>
  <si>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</si>
  <si>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</si>
  <si>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</si>
  <si>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</si>
  <si>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</si>
  <si>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</si>
  <si>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</si>
  <si>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</si>
  <si>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</si>
  <si>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</si>
  <si>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</si>
  <si>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</si>
  <si>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</si>
  <si>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</si>
  <si>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</si>
  <si>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</si>
  <si>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</si>
  <si>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</si>
  <si>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</si>
  <si>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</si>
  <si>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</si>
  <si>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</si>
  <si>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</si>
  <si>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</si>
  <si>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</si>
  <si>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</si>
  <si>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</si>
  <si>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</si>
  <si>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</si>
  <si>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</si>
  <si>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</si>
  <si>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</si>
  <si>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</si>
  <si>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</si>
  <si>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</si>
  <si>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</si>
  <si>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</si>
  <si>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</si>
  <si>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</si>
  <si>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</si>
  <si>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</si>
  <si>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</si>
  <si>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</si>
  <si>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</si>
  <si>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</si>
  <si>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</si>
  <si>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</si>
  <si>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</si>
  <si>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</si>
  <si>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</si>
  <si>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</si>
  <si>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</si>
  <si>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</si>
  <si>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</si>
  <si>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</si>
  <si>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</si>
  <si>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</si>
  <si>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</si>
  <si>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</si>
  <si>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</si>
  <si>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</si>
  <si>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</si>
  <si>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</si>
  <si>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</si>
  <si>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</si>
  <si>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</si>
  <si>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</si>
  <si>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</si>
  <si>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</si>
  <si>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</si>
  <si>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</si>
  <si>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</si>
  <si>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</si>
  <si>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</si>
  <si>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</si>
  <si>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</si>
  <si>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</si>
  <si>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</si>
  <si>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</si>
  <si>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</si>
  <si>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</si>
  <si>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</si>
  <si>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</si>
  <si>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</si>
  <si>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</si>
  <si>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</si>
  <si>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</si>
  <si>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</si>
  <si>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</si>
  <si>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</si>
  <si>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</si>
  <si>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</si>
  <si>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</si>
  <si>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</si>
  <si>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</si>
  <si>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</si>
  <si>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</si>
  <si>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</si>
  <si>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</si>
  <si>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</si>
  <si>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</si>
  <si>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</si>
  <si>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</si>
  <si>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</si>
  <si>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</si>
  <si>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</si>
  <si>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</si>
  <si>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</si>
  <si>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</si>
  <si>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</si>
  <si>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</si>
  <si>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</si>
  <si>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</si>
  <si>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</si>
  <si>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</si>
  <si>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</si>
  <si>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</si>
  <si>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</si>
  <si>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</si>
  <si>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</si>
  <si>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</si>
  <si>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</si>
  <si>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</si>
  <si>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</si>
  <si>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</si>
  <si>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</si>
  <si>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</si>
  <si>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</si>
  <si>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</si>
  <si>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</si>
  <si>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</si>
  <si>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</si>
  <si>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</si>
  <si>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</si>
  <si>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</si>
  <si>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</si>
  <si>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</si>
  <si>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</si>
  <si>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</si>
  <si>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</si>
  <si>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</si>
  <si>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</si>
  <si>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</si>
  <si>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</si>
  <si>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</si>
  <si>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</si>
  <si>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</si>
  <si>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</si>
  <si>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</si>
  <si>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</si>
  <si>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</si>
  <si>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</si>
  <si>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</si>
  <si>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</si>
  <si>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</si>
  <si>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</si>
  <si>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</si>
  <si>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</si>
  <si>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</si>
  <si>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</si>
  <si>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</si>
  <si>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</si>
  <si>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</si>
  <si>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</si>
  <si>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</si>
  <si>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</si>
  <si>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</si>
  <si>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</si>
  <si>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</si>
  <si>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</si>
  <si>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</si>
  <si>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</si>
  <si>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</si>
  <si>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</si>
  <si>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</si>
  <si>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</si>
  <si>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</si>
  <si>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</si>
  <si>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</si>
  <si>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</si>
  <si>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</si>
  <si>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</si>
  <si>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</si>
  <si>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</si>
  <si>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</si>
  <si>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</si>
  <si>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</si>
  <si>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</si>
  <si>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</si>
  <si>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</si>
  <si>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</si>
  <si>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</si>
  <si>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</si>
  <si>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</si>
  <si>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</si>
  <si>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</si>
  <si>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</si>
  <si>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</si>
  <si>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</si>
  <si>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</si>
  <si>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</si>
  <si>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</si>
  <si>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</si>
  <si>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</si>
  <si>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</si>
  <si>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</si>
  <si>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</si>
  <si>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</si>
  <si>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</si>
  <si>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</si>
  <si>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</si>
  <si>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</si>
  <si>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</si>
  <si>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</si>
  <si>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</si>
  <si>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</si>
  <si>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</si>
  <si>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</si>
  <si>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</si>
  <si>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</si>
  <si>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</si>
  <si>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</si>
  <si>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</si>
  <si>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</si>
  <si>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</si>
  <si>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</si>
  <si>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</si>
  <si>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</si>
  <si>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</si>
  <si>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</si>
  <si>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</si>
  <si>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</si>
  <si>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</si>
  <si>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</si>
  <si>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</si>
  <si>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</si>
  <si>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</si>
  <si>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</si>
  <si>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</si>
  <si>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</si>
  <si>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</si>
  <si>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</si>
  <si>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</si>
  <si>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</si>
  <si>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</si>
  <si>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</si>
  <si>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</si>
  <si>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</si>
  <si>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</si>
  <si>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</si>
  <si>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</si>
  <si>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</si>
  <si>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</si>
  <si>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</si>
  <si>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</si>
  <si>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</si>
  <si>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</si>
  <si>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</si>
  <si>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</si>
  <si>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</si>
  <si>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</si>
  <si>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</si>
  <si>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</si>
  <si>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</si>
  <si>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</si>
  <si>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</si>
  <si>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</si>
  <si>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</si>
  <si>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</si>
  <si>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</si>
  <si>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</si>
  <si>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</si>
  <si>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</si>
  <si>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</si>
  <si>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</si>
  <si>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</si>
  <si>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</si>
  <si>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</si>
  <si>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</si>
  <si>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</si>
  <si>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</si>
  <si>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</si>
  <si>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</si>
  <si>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</si>
  <si>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</si>
  <si>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</si>
  <si>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</si>
  <si>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</si>
  <si>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</si>
  <si>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</si>
  <si>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</si>
  <si>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</si>
  <si>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</si>
  <si>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</si>
  <si>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</si>
  <si>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</si>
  <si>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</si>
  <si>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</si>
  <si>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</si>
  <si>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</si>
  <si>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</si>
  <si>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</si>
  <si>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</si>
  <si>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</si>
  <si>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</si>
  <si>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</si>
  <si>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</si>
  <si>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</si>
  <si>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</si>
  <si>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</si>
  <si>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</si>
  <si>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</si>
  <si>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</si>
  <si>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</si>
  <si>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</si>
  <si>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</si>
  <si>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</si>
  <si>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</si>
  <si>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</si>
  <si>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</si>
  <si>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</si>
  <si>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</si>
  <si>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</si>
  <si>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</si>
  <si>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</si>
  <si>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</si>
  <si>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</si>
  <si>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</si>
  <si>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</si>
  <si>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</si>
  <si>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</si>
  <si>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</si>
  <si>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</si>
  <si>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</si>
  <si>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</si>
  <si>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</si>
  <si>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</si>
  <si>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</si>
  <si>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</si>
  <si>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</si>
  <si>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</si>
  <si>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</si>
  <si>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</si>
  <si>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</si>
  <si>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</si>
  <si>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</si>
  <si>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</si>
  <si>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</si>
  <si>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</si>
  <si>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</si>
  <si>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</si>
  <si>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</si>
  <si>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</si>
  <si>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</si>
  <si>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</si>
  <si>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</si>
  <si>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</si>
  <si>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</si>
  <si>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</si>
  <si>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</si>
  <si>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</si>
  <si>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</si>
  <si>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</si>
  <si>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</si>
  <si>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</si>
  <si>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</si>
  <si>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</si>
  <si>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</si>
  <si>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</si>
  <si>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</si>
  <si>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</si>
  <si>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</si>
  <si>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</si>
  <si>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</si>
  <si>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</si>
  <si>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</si>
  <si>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</si>
  <si>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</si>
  <si>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</si>
  <si>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</si>
  <si>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</si>
  <si>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</si>
  <si>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</si>
  <si>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</si>
  <si>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</si>
  <si>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</si>
  <si>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</si>
  <si>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</si>
  <si>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</si>
  <si>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</si>
  <si>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</si>
  <si>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</si>
  <si>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</si>
  <si>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</si>
  <si>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</si>
  <si>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</si>
  <si>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</si>
  <si>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</si>
  <si>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</si>
  <si>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</si>
  <si>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</si>
  <si>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</si>
  <si>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</si>
  <si>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</si>
  <si>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</si>
  <si>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</si>
  <si>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</si>
  <si>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</si>
  <si>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</si>
  <si>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</si>
  <si>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</si>
  <si>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</si>
  <si>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</si>
  <si>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</si>
  <si>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</si>
  <si>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</si>
  <si>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</si>
  <si>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</si>
  <si>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</si>
  <si>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</si>
  <si>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</si>
  <si>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</si>
  <si>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</si>
  <si>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</si>
  <si>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</si>
  <si>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</si>
  <si>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</si>
  <si>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</si>
  <si>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</si>
  <si>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</si>
  <si>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</si>
  <si>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</si>
  <si>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</si>
  <si>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</si>
  <si>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</si>
  <si>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</si>
  <si>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</si>
  <si>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</si>
  <si>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</si>
  <si>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</si>
  <si>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</si>
  <si>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</si>
  <si>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</si>
  <si>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</si>
  <si>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</si>
  <si>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</si>
  <si>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</si>
  <si>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</si>
  <si>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</si>
  <si>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</si>
  <si>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</si>
  <si>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</si>
  <si>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</si>
  <si>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</si>
  <si>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</si>
  <si>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</si>
  <si>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</si>
  <si>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</si>
  <si>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</si>
  <si>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</si>
  <si>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</si>
  <si>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</si>
  <si>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</si>
  <si>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</si>
  <si>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</si>
  <si>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</si>
  <si>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</si>
  <si>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</si>
  <si>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</si>
  <si>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</si>
  <si>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</si>
  <si>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</si>
  <si>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</si>
  <si>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</si>
  <si>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</si>
  <si>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</si>
  <si>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</si>
  <si>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</si>
  <si>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</si>
  <si>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</si>
  <si>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</si>
  <si>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</si>
  <si>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</si>
  <si>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</si>
  <si>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</si>
  <si>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</si>
  <si>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</si>
  <si>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</si>
  <si>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</si>
  <si>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</si>
  <si>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</si>
  <si>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</si>
  <si>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</si>
  <si>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</si>
  <si>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</si>
  <si>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</si>
  <si>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</si>
  <si>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</si>
  <si>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</si>
  <si>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</si>
  <si>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</si>
  <si>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</si>
  <si>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</si>
  <si>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</si>
  <si>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</si>
  <si>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</si>
  <si>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</si>
  <si>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</si>
  <si>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</si>
  <si>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</si>
  <si>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</si>
  <si>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</si>
  <si>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</si>
  <si>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</si>
  <si>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</si>
  <si>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</si>
  <si>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</si>
  <si>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</si>
  <si>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</si>
  <si>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</si>
  <si>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</si>
  <si>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</si>
  <si>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</si>
  <si>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</si>
  <si>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</si>
  <si>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</si>
  <si>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</si>
  <si>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</si>
  <si>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</si>
  <si>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</si>
  <si>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</si>
  <si>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</si>
  <si>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</si>
  <si>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</si>
  <si>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</si>
  <si>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</si>
  <si>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</si>
  <si>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</si>
  <si>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</si>
  <si>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</si>
  <si>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</si>
  <si>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</si>
  <si>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</si>
  <si>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</si>
  <si>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</si>
  <si>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</si>
  <si>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</si>
  <si>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</si>
  <si>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</si>
  <si>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</si>
  <si>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</si>
  <si>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</si>
  <si>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</si>
  <si>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</si>
  <si>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</si>
  <si>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</si>
  <si>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</si>
  <si>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</si>
  <si>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</si>
  <si>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</si>
  <si>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</si>
  <si>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</si>
  <si>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</si>
  <si>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</si>
  <si>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</si>
  <si>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</si>
  <si>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</si>
  <si>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</si>
  <si>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</si>
  <si>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</si>
  <si>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</si>
  <si>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</si>
  <si>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</si>
  <si>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</si>
  <si>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</si>
  <si>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</si>
  <si>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</si>
  <si>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</si>
  <si>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</si>
  <si>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</si>
  <si>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</si>
  <si>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</si>
  <si>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</si>
  <si>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</si>
  <si>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</si>
  <si>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</si>
  <si>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</si>
  <si>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</si>
  <si>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</si>
  <si>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</si>
  <si>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</si>
  <si>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</si>
  <si>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</si>
  <si>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</si>
  <si>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</si>
  <si>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</si>
  <si>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</si>
  <si>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</si>
  <si>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</si>
  <si>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</si>
  <si>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</si>
  <si>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</si>
  <si>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</si>
  <si>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</si>
  <si>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</si>
  <si>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</si>
  <si>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</si>
  <si>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</si>
  <si>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</si>
  <si>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</si>
  <si>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</si>
  <si>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</si>
  <si>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</si>
  <si>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</si>
  <si>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</si>
  <si>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</si>
  <si>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</si>
  <si>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</si>
  <si>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</si>
  <si>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</si>
  <si>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</si>
  <si>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</si>
  <si>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</si>
  <si>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</si>
  <si>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</si>
  <si>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</si>
  <si>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</si>
  <si>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</si>
  <si>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</si>
  <si>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</si>
  <si>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</si>
  <si>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</si>
  <si>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</si>
  <si>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</si>
  <si>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</si>
  <si>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</si>
  <si>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</si>
  <si>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</si>
  <si>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</si>
  <si>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</si>
  <si>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</si>
  <si>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</si>
  <si>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</si>
  <si>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</si>
  <si>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</si>
  <si>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</si>
  <si>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</si>
  <si>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</si>
  <si>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</si>
  <si>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</si>
  <si>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</si>
  <si>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</si>
  <si>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</si>
  <si>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</si>
  <si>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</si>
  <si>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</si>
  <si>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</si>
  <si>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</si>
  <si>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</si>
  <si>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</si>
  <si>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</si>
  <si>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</si>
  <si>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</si>
  <si>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</si>
  <si>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</si>
  <si>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</si>
  <si>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</si>
  <si>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</si>
  <si>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</si>
  <si>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</si>
  <si>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</si>
  <si>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</si>
  <si>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</si>
  <si>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</si>
  <si>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</si>
  <si>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</si>
  <si>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</si>
  <si>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</si>
  <si>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</si>
  <si>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</si>
  <si>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</si>
  <si>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</si>
  <si>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</si>
  <si>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</si>
  <si>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</si>
  <si>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</si>
  <si>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</si>
  <si>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</si>
  <si>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</si>
  <si>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</si>
  <si>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</si>
  <si>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</si>
  <si>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</si>
  <si>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</si>
  <si>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</si>
  <si>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</si>
  <si>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</si>
  <si>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</si>
  <si>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</si>
  <si>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</si>
  <si>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</si>
  <si>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</si>
  <si>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</si>
  <si>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</si>
  <si>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</si>
  <si>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</si>
  <si>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</si>
  <si>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</si>
  <si>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</si>
  <si>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</si>
  <si>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</si>
  <si>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</si>
  <si>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</si>
  <si>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</si>
  <si>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</si>
  <si>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</si>
  <si>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</si>
  <si>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</si>
  <si>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</si>
  <si>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</si>
  <si>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</si>
  <si>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</si>
  <si>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</si>
  <si>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</si>
  <si>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</si>
  <si>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</si>
  <si>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</si>
  <si>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</si>
  <si>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</si>
  <si>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</si>
  <si>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</si>
  <si>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</si>
  <si>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</si>
  <si>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</si>
  <si>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</si>
  <si>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</si>
  <si>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</si>
  <si>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</si>
  <si>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</si>
  <si>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</si>
  <si>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</si>
  <si>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</si>
  <si>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</si>
  <si>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</si>
  <si>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</si>
  <si>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</si>
  <si>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</si>
  <si>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</si>
  <si>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</si>
  <si>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</si>
  <si>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</si>
  <si>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</si>
  <si>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</si>
  <si>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</si>
  <si>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</si>
  <si>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</si>
  <si>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</si>
  <si>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</si>
  <si>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</si>
  <si>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</si>
  <si>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</si>
  <si>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</si>
  <si>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</si>
  <si>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</si>
  <si>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</si>
  <si>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</si>
  <si>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</si>
  <si>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</si>
  <si>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</si>
  <si>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</si>
  <si>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</si>
  <si>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</si>
  <si>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</si>
  <si>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</si>
  <si>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</si>
  <si>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</si>
  <si>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</si>
  <si>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</si>
  <si>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</si>
  <si>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</si>
  <si>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</si>
  <si>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</si>
  <si>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</si>
  <si>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</si>
  <si>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</si>
  <si>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</si>
  <si>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</si>
  <si>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</si>
  <si>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</si>
  <si>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</si>
  <si>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</si>
  <si>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</si>
  <si>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</si>
  <si>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</si>
  <si>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</si>
  <si>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</si>
  <si>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</si>
  <si>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</si>
  <si>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</si>
  <si>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</si>
  <si>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</si>
  <si>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</si>
  <si>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</si>
  <si>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</si>
  <si>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</si>
  <si>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</si>
  <si>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</si>
  <si>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</si>
  <si>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</si>
  <si>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</si>
  <si>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</si>
  <si>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</si>
  <si>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</si>
  <si>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</si>
  <si>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</si>
  <si>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</si>
  <si>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</si>
  <si>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</si>
  <si>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</si>
  <si>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</si>
  <si>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</si>
  <si>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</si>
  <si>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</si>
  <si>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</si>
  <si>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</si>
  <si>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</si>
  <si>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</si>
  <si>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</si>
  <si>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</si>
  <si>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</si>
  <si>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</si>
  <si>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</si>
  <si>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</si>
  <si>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</si>
  <si>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</si>
  <si>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</si>
  <si>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</si>
  <si>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</si>
  <si>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</si>
  <si>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</si>
  <si>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</si>
  <si>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</si>
  <si>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</si>
  <si>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</si>
  <si>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</si>
  <si>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</si>
  <si>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</si>
  <si>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</si>
  <si>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</si>
  <si>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</si>
  <si>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</si>
  <si>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</si>
  <si>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</si>
  <si>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</si>
  <si>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</si>
  <si>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</si>
  <si>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</si>
  <si>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</si>
  <si>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</si>
  <si>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</si>
  <si>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</si>
  <si>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</si>
  <si>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</si>
  <si>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</si>
  <si>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</si>
  <si>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</si>
  <si>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</si>
  <si>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</si>
  <si>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</si>
  <si>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</si>
  <si>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</si>
  <si>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</si>
  <si>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</si>
  <si>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</si>
  <si>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</si>
  <si>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</si>
  <si>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</si>
  <si>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</si>
  <si>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</si>
  <si>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</si>
  <si>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</si>
  <si>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</si>
  <si>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</si>
  <si>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</si>
  <si>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</si>
  <si>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</si>
  <si>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</si>
  <si>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</si>
  <si>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</si>
  <si>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</si>
  <si>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</si>
  <si>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</si>
  <si>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</si>
  <si>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</si>
  <si>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</si>
  <si>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</si>
  <si>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</si>
  <si>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</si>
  <si>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</si>
  <si>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</si>
  <si>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</si>
  <si>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</si>
  <si>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</si>
  <si>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</si>
  <si>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</si>
  <si>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</si>
  <si>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</si>
  <si>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</si>
  <si>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</si>
  <si>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</si>
  <si>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</si>
  <si>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</si>
  <si>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</si>
  <si>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</si>
  <si>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</si>
  <si>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</si>
  <si>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</si>
  <si>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</si>
  <si>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</si>
  <si>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</si>
  <si>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</si>
  <si>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</si>
  <si>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</si>
  <si>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</si>
  <si>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</si>
  <si>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</si>
  <si>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</si>
  <si>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</si>
  <si>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</si>
  <si>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</si>
  <si>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</si>
  <si>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</si>
  <si>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</si>
  <si>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</si>
  <si>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</si>
  <si>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</si>
  <si>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</si>
  <si>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</si>
  <si>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</si>
  <si>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</si>
  <si>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</si>
  <si>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</si>
  <si>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</si>
  <si>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</si>
  <si>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</si>
  <si>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</si>
  <si>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</si>
  <si>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</si>
  <si>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</si>
  <si>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</si>
  <si>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</si>
  <si>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</si>
  <si>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</si>
  <si>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</si>
  <si>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</si>
  <si>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</si>
  <si>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</si>
  <si>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</si>
  <si>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</si>
  <si>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</si>
  <si>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</si>
  <si>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</si>
  <si>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</si>
  <si>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</si>
  <si>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</si>
  <si>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</si>
  <si>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</si>
  <si>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</si>
  <si>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</si>
  <si>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</si>
  <si>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</si>
  <si>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</si>
  <si>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</si>
  <si>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</si>
  <si>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</si>
  <si>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</si>
  <si>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</si>
  <si>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</si>
  <si>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</si>
  <si>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</si>
  <si>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</si>
  <si>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</si>
  <si>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</si>
  <si>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</si>
  <si>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</si>
  <si>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</si>
  <si>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</si>
  <si>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</si>
  <si>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</si>
  <si>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</si>
  <si>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</si>
  <si>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</si>
  <si>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</si>
  <si>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</si>
  <si>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</si>
  <si>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</si>
  <si>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</si>
  <si>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</si>
  <si>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</si>
  <si>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</si>
  <si>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</si>
  <si>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</si>
  <si>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</si>
  <si>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</si>
  <si>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</si>
  <si>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</si>
  <si>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</si>
  <si>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</si>
  <si>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</si>
  <si>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</si>
  <si>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</si>
  <si>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</si>
  <si>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</si>
  <si>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</si>
  <si>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</si>
  <si>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</si>
  <si>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</si>
  <si>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</si>
  <si>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</si>
  <si>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</si>
  <si>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</si>
  <si>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</si>
  <si>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</si>
  <si>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</si>
  <si>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</si>
  <si>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</si>
  <si>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</si>
  <si>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</si>
  <si>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</si>
  <si>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</si>
  <si>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</si>
  <si>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</si>
  <si>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</si>
  <si>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</si>
  <si>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</si>
  <si>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</si>
  <si>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</si>
  <si>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</si>
  <si>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</si>
  <si>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</si>
  <si>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</si>
  <si>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</si>
  <si>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</si>
  <si>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</si>
  <si>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</si>
  <si>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</si>
  <si>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</si>
  <si>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</si>
  <si>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</si>
  <si>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</si>
  <si>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</si>
  <si>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</si>
  <si>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</si>
  <si>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</si>
  <si>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</si>
  <si>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</si>
  <si>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</si>
  <si>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</si>
  <si>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</si>
  <si>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</si>
  <si>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</si>
  <si>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</si>
  <si>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</si>
  <si>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</si>
  <si>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</si>
  <si>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</si>
  <si>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</si>
  <si>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</si>
  <si>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</si>
  <si>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</si>
  <si>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</si>
  <si>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</si>
  <si>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</si>
  <si>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</si>
  <si>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</si>
  <si>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</si>
  <si>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</si>
  <si>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</si>
  <si>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</si>
  <si>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</si>
  <si>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</si>
  <si>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</si>
  <si>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</si>
  <si>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</si>
  <si>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</si>
  <si>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</si>
  <si>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</si>
  <si>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</si>
  <si>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</si>
  <si>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</si>
  <si>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</si>
  <si>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</si>
  <si>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</si>
  <si>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</si>
  <si>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</si>
  <si>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</si>
  <si>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</si>
  <si>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</si>
  <si>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</si>
  <si>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</si>
  <si>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</si>
  <si>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</si>
  <si>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</si>
  <si>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</si>
  <si>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</si>
  <si>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</si>
  <si>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</si>
  <si>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</si>
  <si>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</si>
  <si>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</si>
  <si>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</si>
  <si>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</si>
  <si>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</si>
  <si>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</si>
  <si>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</si>
  <si>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</si>
  <si>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</si>
  <si>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</si>
  <si>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</si>
  <si>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</si>
  <si>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</si>
  <si>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</si>
  <si>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</si>
  <si>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</si>
  <si>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</si>
  <si>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</si>
  <si>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</si>
  <si>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</si>
  <si>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</si>
  <si>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</si>
  <si>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</si>
  <si>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</si>
  <si>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</si>
  <si>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</si>
  <si>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</si>
  <si>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</si>
  <si>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</si>
  <si>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</si>
  <si>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</si>
  <si>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</si>
  <si>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</si>
  <si>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</si>
  <si>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</si>
  <si>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</si>
  <si>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</si>
  <si>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</si>
  <si>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</si>
  <si>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</si>
  <si>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</si>
  <si>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</si>
  <si>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</si>
  <si>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</si>
  <si>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</si>
  <si>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</si>
  <si>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</si>
  <si>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</si>
  <si>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</si>
  <si>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</si>
  <si>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</si>
  <si>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</si>
  <si>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</si>
  <si>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</si>
  <si>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</si>
  <si>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</si>
  <si>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</si>
  <si>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</si>
  <si>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</si>
  <si>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</si>
  <si>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</si>
  <si>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</si>
  <si>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</si>
  <si>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</si>
  <si>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</si>
  <si>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</si>
  <si>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</si>
  <si>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</si>
  <si>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</si>
  <si>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</si>
  <si>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</si>
  <si>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</si>
  <si>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</si>
  <si>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</si>
  <si>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</si>
  <si>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</si>
  <si>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</si>
  <si>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</si>
  <si>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</si>
  <si>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</si>
  <si>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</si>
  <si>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</si>
  <si>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</si>
  <si>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</si>
  <si>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</si>
  <si>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</si>
  <si>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</si>
  <si>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</si>
  <si>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</si>
  <si>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</si>
  <si>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</si>
  <si>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</si>
  <si>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</si>
  <si>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</si>
  <si>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</si>
  <si>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</si>
  <si>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</si>
  <si>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</si>
  <si>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</si>
  <si>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</si>
  <si>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</si>
  <si>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</si>
  <si>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</si>
  <si>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</si>
  <si>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</si>
  <si>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</si>
  <si>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</si>
  <si>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</si>
  <si>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</si>
  <si>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</si>
  <si>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</si>
  <si>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</si>
  <si>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</si>
  <si>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</si>
  <si>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</si>
  <si>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</si>
  <si>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</si>
  <si>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</si>
  <si>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</si>
  <si>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</si>
  <si>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</si>
  <si>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</si>
  <si>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</si>
  <si>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</si>
  <si>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</si>
  <si>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</si>
  <si>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</si>
  <si>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</si>
  <si>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</si>
  <si>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</si>
  <si>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</si>
  <si>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</si>
  <si>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</si>
  <si>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</si>
  <si>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</si>
  <si>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</si>
  <si>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</si>
  <si>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</si>
  <si>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</si>
  <si>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</si>
  <si>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</si>
  <si>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</si>
  <si>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</si>
  <si>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</si>
  <si>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</si>
  <si>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</si>
  <si>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</si>
  <si>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</si>
  <si>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</si>
  <si>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</si>
  <si>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</si>
  <si>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</si>
  <si>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</si>
  <si>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</si>
  <si>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</si>
  <si>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</si>
  <si>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</si>
  <si>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</si>
  <si>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</si>
  <si>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</si>
  <si>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</si>
  <si>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</si>
  <si>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</si>
  <si>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</si>
  <si>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</si>
  <si>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</si>
  <si>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</si>
  <si>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</si>
  <si>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</si>
  <si>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</si>
  <si>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</si>
  <si>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</si>
  <si>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</si>
  <si>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</si>
  <si>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</si>
  <si>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</si>
  <si>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</si>
  <si>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</si>
  <si>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</si>
  <si>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</si>
  <si>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</si>
  <si>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</si>
  <si>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</si>
  <si>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</si>
  <si>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</si>
  <si>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</si>
  <si>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</si>
  <si>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</si>
  <si>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</si>
  <si>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</si>
  <si>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</si>
  <si>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</si>
  <si>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</si>
  <si>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</si>
  <si>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</si>
  <si>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</si>
  <si>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</si>
  <si>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</si>
  <si>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</si>
  <si>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</si>
  <si>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</si>
  <si>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</si>
  <si>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</si>
  <si>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</si>
  <si>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</si>
  <si>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</si>
  <si>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</si>
  <si>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</si>
  <si>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</si>
  <si>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</si>
  <si>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</si>
  <si>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</si>
  <si>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</si>
  <si>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</si>
  <si>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</si>
  <si>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</si>
  <si>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</si>
  <si>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</si>
  <si>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</si>
  <si>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</si>
  <si>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</si>
  <si>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</si>
  <si>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</si>
  <si>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</si>
  <si>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</si>
  <si>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</si>
  <si>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</si>
  <si>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</si>
  <si>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</si>
  <si>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</si>
  <si>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</si>
  <si>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</si>
  <si>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</si>
  <si>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</si>
  <si>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</si>
  <si>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</si>
  <si>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</si>
  <si>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</si>
  <si>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</si>
  <si>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</si>
  <si>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</si>
  <si>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</si>
  <si>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</si>
  <si>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</si>
  <si>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</si>
  <si>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</si>
  <si>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</si>
  <si>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</si>
  <si>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</si>
  <si>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</si>
  <si>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</si>
  <si>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</si>
  <si>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</si>
  <si>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</si>
  <si>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</si>
  <si>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</si>
  <si>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</si>
  <si>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</si>
  <si>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</si>
  <si>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</si>
  <si>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</si>
  <si>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</si>
  <si>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</si>
  <si>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</si>
  <si>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</si>
  <si>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</si>
  <si>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</si>
  <si>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</si>
  <si>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</si>
  <si>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</si>
  <si>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</si>
  <si>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</si>
  <si>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</si>
  <si>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</si>
  <si>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</si>
  <si>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</si>
  <si>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</si>
  <si>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</si>
  <si>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</si>
  <si>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</si>
  <si>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</si>
  <si>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</si>
  <si>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</si>
  <si>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</si>
  <si>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</si>
  <si>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</si>
  <si>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</si>
  <si>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</si>
  <si>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</si>
  <si>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</si>
  <si>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</si>
  <si>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</si>
  <si>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</si>
  <si>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</si>
  <si>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</si>
  <si>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</si>
  <si>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</si>
  <si>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</si>
  <si>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</si>
  <si>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</si>
  <si>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</si>
  <si>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</si>
  <si>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</si>
  <si>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</si>
  <si>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</si>
  <si>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</si>
  <si>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</si>
  <si>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</si>
  <si>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</si>
  <si>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</si>
  <si>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</si>
  <si>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</si>
  <si>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</si>
  <si>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</si>
  <si>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</si>
  <si>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</si>
  <si>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</si>
  <si>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</si>
  <si>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</si>
  <si>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</si>
  <si>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</si>
  <si>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</si>
  <si>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</si>
  <si>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</si>
  <si>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</si>
  <si>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</si>
  <si>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</si>
  <si>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</si>
  <si>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</si>
  <si>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</si>
  <si>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</si>
  <si>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</si>
  <si>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</si>
  <si>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</si>
  <si>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</si>
  <si>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</si>
  <si>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</si>
  <si>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</si>
  <si>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</si>
  <si>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</si>
  <si>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</si>
  <si>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</si>
  <si>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</si>
  <si>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</si>
  <si>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</si>
  <si>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</si>
  <si>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</si>
  <si>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</si>
  <si>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</si>
  <si>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</si>
  <si>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</si>
  <si>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</si>
  <si>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</si>
  <si>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</si>
  <si>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</si>
  <si>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</si>
  <si>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</si>
  <si>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</si>
  <si>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</si>
  <si>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</si>
  <si>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</si>
  <si>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</si>
  <si>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</si>
  <si>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</si>
  <si>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</si>
  <si>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</si>
  <si>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</si>
  <si>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</si>
  <si>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</si>
  <si>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</si>
  <si>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</si>
  <si>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</si>
  <si>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</si>
  <si>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</si>
  <si>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</si>
  <si>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</si>
  <si>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</si>
  <si>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</si>
  <si>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</si>
  <si>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</si>
  <si>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</si>
  <si>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</si>
  <si>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</si>
  <si>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</si>
  <si>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</si>
  <si>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</si>
  <si>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</si>
  <si>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</si>
  <si>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</si>
  <si>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</si>
  <si>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</si>
  <si>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</si>
  <si>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</si>
  <si>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</si>
  <si>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</si>
  <si>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</si>
  <si>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</si>
  <si>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</si>
  <si>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</si>
  <si>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</si>
  <si>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</si>
  <si>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</si>
  <si>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</si>
  <si>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</si>
  <si>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</si>
  <si>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</si>
  <si>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</si>
  <si>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</si>
  <si>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</si>
  <si>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</si>
  <si>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</si>
  <si>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</si>
  <si>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</si>
  <si>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</si>
  <si>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</si>
  <si>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</si>
  <si>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</si>
  <si>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</si>
  <si>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</si>
  <si>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</si>
  <si>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</si>
  <si>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</si>
  <si>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</si>
  <si>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</si>
  <si>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</si>
  <si>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</si>
  <si>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</si>
  <si>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</si>
  <si>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</si>
  <si>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</si>
  <si>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</si>
  <si>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</si>
  <si>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</si>
  <si>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</si>
  <si>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</si>
  <si>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</si>
  <si>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</si>
  <si>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</si>
  <si>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</si>
  <si>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</si>
  <si>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</si>
  <si>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</si>
  <si>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</si>
  <si>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</si>
  <si>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</si>
  <si>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</si>
  <si>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</si>
  <si>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</si>
  <si>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</si>
  <si>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</si>
  <si>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</si>
  <si>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</si>
  <si>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</si>
  <si>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</si>
  <si>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</si>
  <si>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</si>
  <si>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</si>
  <si>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</si>
  <si>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</si>
  <si>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</si>
  <si>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</si>
  <si>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</si>
  <si>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</si>
  <si>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</si>
  <si>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</si>
  <si>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</si>
  <si>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</si>
  <si>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</si>
  <si>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</si>
  <si>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</si>
  <si>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</si>
  <si>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</si>
  <si>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</si>
  <si>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</si>
  <si>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</si>
  <si>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</si>
  <si>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</si>
  <si>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</si>
  <si>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</si>
  <si>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</si>
  <si>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</si>
  <si>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</si>
  <si>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</si>
  <si>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</si>
  <si>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</si>
  <si>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</si>
  <si>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</si>
  <si>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</si>
  <si>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</si>
  <si>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</si>
  <si>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</si>
  <si>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</si>
  <si>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</si>
  <si>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</si>
  <si>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</si>
  <si>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</si>
  <si>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</si>
  <si>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</si>
  <si>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</si>
  <si>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</si>
  <si>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</si>
  <si>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</si>
  <si>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</si>
  <si>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</si>
  <si>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</si>
  <si>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</si>
  <si>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</si>
  <si>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</si>
  <si>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</si>
  <si>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</si>
  <si>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</si>
  <si>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</si>
  <si>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</si>
  <si>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</si>
  <si>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</si>
  <si>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</si>
  <si>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</si>
  <si>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</si>
  <si>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</si>
  <si>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</si>
  <si>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</si>
  <si>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</si>
  <si>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</si>
  <si>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</si>
  <si>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</si>
  <si>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</si>
  <si>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</si>
  <si>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</si>
  <si>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</si>
  <si>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</si>
  <si>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</si>
  <si>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</si>
  <si>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</si>
  <si>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</si>
  <si>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</si>
  <si>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</si>
  <si>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</si>
  <si>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</si>
  <si>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</si>
  <si>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</si>
  <si>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</si>
  <si>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</si>
  <si>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</si>
  <si>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</si>
  <si>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</si>
  <si>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</si>
  <si>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</si>
  <si>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</si>
  <si>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</si>
  <si>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</si>
  <si>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</si>
  <si>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</si>
  <si>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</si>
  <si>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</si>
  <si>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</si>
  <si>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</si>
  <si>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</si>
  <si>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</si>
  <si>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</si>
  <si>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</si>
  <si>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</si>
  <si>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</si>
  <si>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</si>
  <si>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</si>
  <si>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</si>
  <si>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</si>
  <si>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</si>
  <si>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</si>
  <si>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</si>
  <si>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</si>
  <si>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</si>
  <si>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</si>
  <si>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</si>
  <si>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</si>
  <si>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</si>
  <si>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</si>
  <si>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</si>
  <si>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</si>
  <si>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</si>
  <si>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</si>
  <si>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</si>
  <si>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</si>
  <si>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</si>
  <si>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</si>
  <si>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</si>
  <si>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</si>
  <si>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</si>
  <si>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</si>
  <si>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</si>
  <si>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</si>
  <si>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</si>
  <si>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</si>
  <si>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</si>
  <si>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</si>
  <si>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</si>
  <si>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</si>
  <si>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</si>
  <si>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</si>
  <si>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</si>
  <si>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</si>
  <si>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</si>
  <si>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</si>
  <si>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</si>
  <si>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</si>
  <si>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</si>
  <si>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</si>
  <si>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</si>
  <si>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</si>
  <si>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</si>
  <si>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</si>
  <si>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</si>
  <si>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</si>
  <si>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</si>
  <si>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</si>
  <si>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</si>
  <si>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</si>
  <si>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</si>
  <si>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</si>
  <si>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</si>
  <si>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</si>
  <si>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</si>
  <si>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</si>
  <si>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</si>
  <si>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</si>
  <si>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</si>
  <si>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</si>
  <si>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</si>
  <si>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</si>
  <si>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</si>
  <si>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</si>
  <si>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</si>
  <si>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</si>
  <si>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</si>
  <si>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</si>
  <si>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</si>
  <si>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</si>
  <si>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</si>
  <si>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</si>
  <si>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</si>
  <si>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</si>
  <si>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</si>
  <si>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</si>
  <si>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</si>
  <si>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</si>
  <si>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</si>
  <si>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</si>
  <si>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</si>
  <si>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</si>
  <si>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</si>
  <si>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</si>
  <si>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</si>
  <si>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</si>
  <si>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</si>
  <si>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</si>
  <si>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</si>
  <si>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</si>
  <si>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</si>
  <si>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</si>
  <si>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</si>
  <si>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</si>
  <si>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</si>
  <si>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</si>
  <si>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</si>
  <si>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</si>
  <si>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</si>
  <si>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</si>
  <si>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</si>
  <si>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</si>
  <si>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</si>
  <si>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</si>
  <si>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</si>
  <si>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</si>
  <si>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</si>
  <si>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</si>
  <si>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</si>
  <si>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</si>
  <si>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</si>
  <si>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</si>
  <si>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</si>
  <si>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</si>
  <si>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</si>
  <si>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</si>
  <si>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</si>
  <si>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</si>
  <si>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</si>
  <si>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</si>
  <si>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</si>
  <si>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</si>
  <si>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</si>
  <si>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</si>
  <si>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</si>
  <si>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</si>
  <si>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</si>
  <si>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</si>
  <si>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</si>
  <si>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</si>
  <si>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</si>
  <si>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</si>
  <si>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</si>
  <si>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</si>
  <si>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</si>
  <si>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</si>
  <si>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</si>
  <si>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</si>
  <si>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</si>
  <si>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</si>
  <si>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</si>
  <si>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</si>
  <si>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</si>
  <si>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</si>
  <si>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</si>
  <si>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</si>
  <si>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</si>
  <si>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</si>
  <si>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</si>
  <si>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</si>
  <si>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</si>
  <si>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</si>
  <si>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</si>
  <si>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</si>
  <si>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</si>
  <si>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</si>
  <si>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</si>
  <si>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</si>
  <si>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</si>
  <si>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</si>
  <si>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</si>
  <si>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</si>
  <si>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</si>
  <si>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</si>
  <si>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</si>
  <si>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</si>
  <si>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</si>
  <si>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</si>
  <si>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</si>
  <si>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</si>
  <si>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</si>
  <si>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</si>
  <si>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</si>
  <si>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</si>
  <si>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</si>
  <si>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</si>
  <si>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</si>
  <si>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</si>
  <si>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</si>
  <si>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</si>
  <si>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</si>
  <si>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</si>
  <si>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</si>
  <si>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</si>
  <si>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</si>
  <si>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</si>
  <si>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</si>
  <si>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</si>
  <si>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</si>
  <si>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</si>
  <si>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</si>
  <si>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</si>
  <si>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</si>
  <si>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</si>
  <si>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</si>
  <si>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</si>
  <si>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</si>
  <si>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</si>
  <si>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</si>
  <si>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</si>
  <si>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</si>
  <si>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</si>
  <si>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</si>
  <si>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</si>
  <si>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</si>
  <si>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</si>
  <si>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</si>
  <si>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</si>
  <si>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</si>
  <si>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</si>
  <si>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</si>
  <si>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</si>
  <si>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</si>
  <si>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</si>
  <si>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</si>
  <si>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</si>
  <si>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</si>
  <si>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</si>
  <si>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</si>
  <si>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</si>
  <si>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</si>
  <si>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</si>
  <si>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</si>
  <si>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</si>
  <si>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</si>
  <si>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</si>
  <si>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</si>
  <si>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</si>
  <si>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</si>
  <si>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</si>
  <si>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</si>
  <si>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</si>
  <si>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</si>
  <si>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</si>
  <si>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</si>
  <si>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</si>
  <si>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</si>
  <si>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</si>
  <si>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</si>
  <si>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</si>
  <si>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</si>
  <si>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</si>
  <si>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</si>
  <si>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</si>
  <si>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</si>
  <si>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</si>
  <si>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</si>
  <si>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</si>
  <si>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</si>
  <si>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</si>
  <si>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</si>
  <si>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</si>
  <si>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</si>
  <si>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</si>
  <si>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</si>
  <si>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</si>
  <si>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</si>
  <si>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</si>
  <si>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</si>
  <si>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</si>
  <si>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</si>
  <si>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</si>
  <si>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</si>
  <si>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</si>
  <si>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</si>
  <si>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</si>
  <si>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</si>
  <si>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</si>
  <si>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</si>
  <si>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</si>
  <si>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</si>
  <si>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</si>
  <si>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</si>
  <si>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</si>
  <si>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</si>
  <si>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</si>
  <si>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</si>
  <si>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</si>
  <si>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</si>
  <si>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</si>
  <si>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</si>
  <si>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</si>
  <si>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</si>
  <si>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</si>
  <si>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</si>
  <si>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</si>
  <si>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</si>
  <si>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</si>
  <si>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</si>
  <si>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</si>
  <si>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</si>
  <si>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</si>
  <si>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</si>
  <si>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</si>
  <si>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</si>
  <si>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</si>
  <si>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</si>
  <si>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</si>
  <si>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</si>
  <si>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</si>
  <si>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</si>
  <si>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</si>
  <si>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</si>
  <si>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</si>
  <si>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</si>
  <si>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</si>
  <si>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</si>
  <si>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</si>
  <si>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</si>
  <si>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</si>
  <si>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</si>
  <si>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</si>
  <si>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</si>
  <si>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</si>
  <si>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</si>
  <si>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</si>
  <si>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</si>
  <si>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</si>
  <si>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</si>
  <si>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</si>
  <si>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</si>
  <si>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</si>
  <si>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</si>
  <si>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</si>
  <si>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</si>
  <si>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</si>
  <si>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</si>
  <si>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</si>
  <si>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</si>
  <si>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</si>
  <si>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</si>
  <si>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</si>
  <si>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</si>
  <si>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</si>
  <si>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</si>
  <si>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</si>
  <si>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</si>
  <si>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</si>
  <si>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</si>
  <si>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</si>
  <si>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</si>
  <si>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</si>
  <si>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</si>
  <si>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</si>
  <si>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</si>
  <si>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</si>
  <si>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</si>
  <si>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</si>
  <si>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</si>
  <si>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</si>
  <si>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</si>
  <si>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</si>
  <si>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</si>
  <si>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</si>
  <si>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</si>
  <si>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</si>
  <si>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</si>
  <si>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</si>
  <si>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</si>
  <si>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</si>
  <si>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</si>
  <si>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</si>
  <si>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</si>
  <si>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</si>
  <si>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</si>
  <si>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</si>
  <si>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</si>
  <si>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</si>
  <si>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</si>
  <si>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</si>
  <si>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</si>
  <si>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</si>
  <si>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</si>
  <si>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</si>
  <si>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</si>
  <si>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</si>
  <si>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</si>
  <si>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</si>
  <si>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</si>
  <si>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</si>
  <si>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</si>
  <si>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</si>
  <si>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</si>
  <si>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</si>
  <si>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</si>
  <si>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</si>
  <si>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</si>
  <si>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</si>
  <si>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</si>
  <si>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</si>
  <si>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</si>
  <si>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</si>
  <si>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</si>
  <si>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</si>
  <si>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</si>
  <si>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</si>
  <si>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</si>
  <si>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</si>
  <si>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</si>
  <si>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</si>
  <si>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</si>
  <si>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</si>
  <si>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</si>
  <si>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</si>
  <si>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</si>
  <si>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</si>
  <si>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</si>
  <si>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</si>
  <si>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</si>
  <si>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</si>
  <si>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</si>
  <si>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</si>
  <si>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</si>
  <si>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</si>
  <si>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</si>
  <si>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</si>
  <si>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</si>
  <si>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</si>
  <si>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</si>
  <si>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</si>
  <si>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</si>
  <si>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</si>
  <si>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</si>
  <si>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</si>
  <si>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</si>
  <si>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</si>
  <si>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</si>
  <si>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</si>
  <si>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</si>
  <si>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</si>
  <si>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</si>
  <si>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</si>
  <si>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</si>
  <si>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</si>
  <si>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</si>
  <si>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</si>
  <si>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</si>
  <si>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</si>
  <si>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</si>
  <si>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</si>
  <si>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</si>
  <si>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</si>
  <si>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</si>
  <si>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</si>
  <si>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</si>
  <si>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</si>
  <si>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</si>
  <si>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</si>
  <si>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</si>
  <si>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</si>
  <si>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</si>
  <si>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</si>
  <si>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</si>
  <si>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</si>
  <si>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</si>
  <si>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</si>
  <si>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</si>
  <si>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</si>
  <si>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</si>
  <si>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</si>
  <si>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</si>
  <si>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</si>
  <si>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</si>
  <si>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</si>
  <si>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</si>
  <si>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</si>
  <si>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</si>
  <si>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</si>
  <si>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</si>
  <si>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</si>
  <si>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</si>
  <si>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</si>
  <si>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</si>
  <si>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</si>
  <si>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</si>
  <si>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</si>
  <si>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</si>
  <si>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</si>
  <si>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</si>
  <si>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</si>
  <si>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</si>
  <si>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</si>
  <si>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</si>
  <si>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</si>
  <si>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</si>
  <si>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</si>
  <si>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</si>
  <si>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</si>
  <si>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</si>
  <si>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</si>
  <si>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</si>
  <si>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</si>
  <si>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</si>
  <si>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</si>
  <si>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</si>
  <si>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</si>
  <si>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</si>
  <si>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</si>
  <si>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</si>
  <si>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</si>
  <si>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</si>
  <si>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</si>
  <si>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</si>
  <si>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</si>
  <si>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</si>
  <si>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</si>
  <si>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</si>
  <si>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</si>
  <si>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</si>
  <si>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</si>
  <si>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</si>
  <si>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</si>
  <si>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</si>
  <si>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</si>
  <si>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</si>
  <si>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</si>
  <si>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</si>
  <si>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</si>
  <si>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</si>
  <si>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</si>
  <si>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</si>
  <si>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</si>
  <si>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</si>
  <si>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</si>
  <si>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</si>
  <si>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</si>
  <si>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</si>
  <si>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</si>
  <si>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</si>
  <si>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</si>
  <si>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</si>
  <si>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</si>
  <si>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</si>
  <si>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</si>
  <si>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</si>
  <si>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</si>
  <si>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</si>
  <si>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</si>
  <si>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</si>
  <si>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</si>
  <si>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</si>
  <si>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</si>
  <si>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</si>
  <si>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</si>
  <si>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</si>
  <si>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</si>
  <si>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</si>
  <si>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</si>
  <si>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</si>
  <si>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</si>
  <si>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</si>
  <si>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</si>
  <si>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</si>
  <si>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</si>
  <si>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</si>
  <si>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</si>
  <si>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</si>
  <si>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</si>
  <si>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</si>
  <si>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</si>
  <si>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</si>
  <si>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</si>
  <si>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</si>
  <si>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</si>
  <si>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</si>
  <si>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</si>
  <si>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</si>
  <si>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</si>
  <si>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</si>
  <si>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</si>
  <si>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</si>
  <si>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</si>
  <si>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</si>
  <si>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</si>
  <si>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</si>
  <si>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</si>
  <si>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</si>
  <si>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</si>
  <si>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</si>
  <si>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</si>
  <si>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</si>
  <si>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</si>
  <si>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</si>
  <si>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</si>
  <si>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</si>
  <si>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</si>
  <si>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</si>
  <si>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</si>
  <si>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</si>
  <si>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</si>
  <si>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</si>
  <si>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</si>
  <si>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</si>
  <si>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</si>
  <si>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</si>
  <si>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</si>
  <si>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</si>
  <si>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</si>
  <si>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</si>
  <si>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</si>
  <si>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</si>
  <si>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</si>
  <si>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</si>
  <si>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</si>
  <si>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</si>
  <si>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</si>
  <si>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</si>
  <si>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</si>
  <si>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</si>
  <si>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</si>
  <si>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</si>
  <si>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</si>
  <si>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</si>
  <si>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</si>
  <si>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</si>
  <si>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</si>
  <si>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</si>
  <si>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</si>
  <si>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</si>
  <si>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</si>
  <si>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</si>
  <si>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</si>
  <si>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</si>
  <si>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</si>
  <si>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</si>
  <si>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</si>
  <si>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</si>
  <si>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</si>
  <si>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</si>
  <si>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</si>
  <si>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</si>
  <si>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</si>
  <si>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</si>
  <si>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</si>
  <si>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</si>
  <si>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</si>
  <si>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</si>
  <si>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</si>
  <si>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</si>
  <si>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</si>
  <si>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</si>
  <si>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</si>
  <si>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</si>
  <si>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</si>
  <si>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</si>
  <si>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</si>
  <si>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</si>
  <si>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</si>
  <si>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</si>
  <si>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</si>
  <si>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</si>
  <si>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</si>
  <si>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</si>
  <si>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</si>
  <si>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</si>
  <si>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</si>
  <si>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</si>
  <si>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</si>
  <si>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</si>
  <si>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</si>
  <si>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</si>
  <si>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</si>
  <si>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</si>
  <si>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</si>
  <si>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</si>
  <si>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</si>
  <si>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</si>
  <si>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</si>
  <si>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</si>
  <si>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</si>
  <si>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</si>
  <si>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</si>
  <si>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</si>
  <si>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</si>
  <si>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</si>
  <si>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</si>
  <si>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</si>
  <si>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</si>
  <si>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</si>
  <si>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</si>
  <si>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</si>
  <si>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</si>
  <si>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</si>
  <si>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</si>
  <si>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</si>
  <si>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</si>
  <si>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</si>
  <si>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</si>
  <si>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</si>
  <si>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</si>
  <si>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</si>
  <si>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</si>
  <si>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</si>
  <si>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</si>
  <si>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</si>
  <si>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</si>
  <si>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</si>
  <si>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</si>
  <si>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</si>
  <si>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</si>
  <si>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</si>
  <si>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</si>
  <si>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</si>
  <si>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</si>
  <si>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</si>
  <si>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</si>
  <si>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</si>
  <si>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</si>
  <si>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</si>
  <si>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</si>
  <si>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</si>
  <si>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</si>
  <si>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</si>
  <si>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</si>
  <si>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</si>
  <si>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</si>
  <si>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</si>
  <si>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</si>
  <si>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</si>
  <si>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</si>
  <si>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</si>
  <si>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</si>
  <si>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</si>
  <si>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</si>
  <si>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</si>
  <si>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</si>
  <si>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</si>
  <si>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</si>
  <si>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</si>
  <si>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</si>
  <si>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</si>
  <si>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</si>
  <si>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</si>
  <si>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</si>
  <si>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</si>
  <si>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</si>
  <si>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</si>
  <si>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</si>
  <si>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</si>
  <si>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</si>
  <si>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</si>
  <si>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</si>
  <si>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</si>
  <si>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</si>
  <si>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</si>
  <si>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</si>
  <si>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</si>
  <si>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</si>
  <si>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</si>
  <si>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</si>
  <si>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</si>
  <si>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</si>
  <si>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</si>
  <si>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</si>
  <si>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</si>
  <si>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</si>
  <si>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</si>
  <si>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</si>
  <si>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</si>
  <si>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</si>
  <si>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</si>
  <si>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</si>
  <si>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</si>
  <si>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</si>
  <si>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</si>
  <si>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</si>
  <si>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</si>
  <si>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</si>
  <si>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</si>
  <si>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</si>
  <si>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</si>
  <si>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</si>
  <si>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</si>
  <si>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</si>
  <si>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</si>
  <si>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</si>
  <si>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</si>
  <si>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</si>
  <si>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</si>
  <si>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</si>
  <si>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</si>
  <si>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</si>
  <si>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</si>
  <si>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</si>
  <si>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</si>
  <si>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</si>
  <si>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</si>
  <si>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</si>
  <si>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</si>
  <si>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</si>
  <si>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</si>
  <si>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</si>
  <si>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</si>
  <si>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</si>
  <si>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</si>
  <si>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</si>
  <si>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</si>
  <si>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</si>
  <si>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</si>
  <si>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</si>
  <si>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</si>
  <si>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</si>
  <si>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</si>
  <si>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</si>
  <si>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</si>
  <si>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</si>
  <si>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</si>
  <si>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</si>
  <si>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</si>
  <si>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</si>
  <si>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</si>
  <si>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</si>
  <si>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</si>
  <si>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</si>
  <si>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</si>
  <si>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</si>
  <si>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</si>
  <si>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</si>
  <si>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</si>
  <si>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</si>
  <si>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</si>
  <si>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</si>
  <si>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</si>
  <si>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</si>
  <si>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</si>
  <si>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</si>
  <si>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</si>
  <si>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</si>
  <si>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</si>
  <si>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</si>
  <si>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</si>
  <si>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</si>
  <si>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</si>
  <si>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</si>
  <si>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</si>
  <si>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</si>
  <si>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</si>
  <si>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</si>
  <si>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</si>
  <si>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</si>
  <si>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</si>
  <si>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</si>
  <si>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</si>
  <si>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</si>
  <si>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</si>
  <si>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</si>
  <si>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</si>
  <si>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</si>
  <si>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</si>
  <si>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</si>
  <si>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</si>
  <si>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</si>
  <si>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</si>
  <si>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</si>
  <si>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</si>
  <si>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</si>
  <si>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</si>
  <si>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</si>
  <si>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</si>
  <si>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</si>
  <si>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</si>
  <si>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</si>
  <si>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</si>
  <si>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</si>
  <si>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</si>
  <si>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</si>
  <si>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</si>
  <si>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</si>
  <si>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</si>
  <si>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</si>
  <si>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</si>
  <si>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</si>
  <si>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</si>
  <si>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</si>
  <si>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</si>
  <si>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</si>
  <si>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</si>
  <si>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</si>
  <si>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</si>
  <si>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</si>
  <si>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</si>
  <si>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</si>
  <si>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</si>
  <si>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</si>
  <si>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</si>
  <si>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</si>
  <si>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</si>
  <si>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</si>
  <si>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</si>
  <si>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</si>
  <si>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</si>
  <si>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</si>
  <si>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</si>
  <si>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</si>
  <si>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</si>
  <si>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</si>
  <si>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</si>
  <si>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</si>
  <si>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</si>
  <si>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</si>
  <si>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</si>
  <si>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</si>
  <si>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</si>
  <si>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</si>
  <si>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</si>
  <si>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</si>
  <si>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</si>
  <si>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</si>
  <si>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</si>
  <si>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</si>
  <si>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</si>
  <si>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</si>
  <si>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</si>
  <si>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</si>
  <si>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</si>
  <si>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</si>
  <si>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</si>
  <si>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</si>
  <si>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</si>
  <si>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</si>
  <si>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</si>
  <si>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</si>
  <si>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</si>
  <si>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</si>
  <si>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</si>
  <si>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</si>
  <si>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</si>
  <si>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</si>
  <si>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</si>
  <si>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</si>
  <si>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</si>
  <si>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</si>
  <si>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</si>
  <si>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</si>
  <si>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</si>
  <si>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</si>
  <si>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</si>
  <si>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</si>
  <si>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</si>
  <si>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</si>
  <si>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</si>
  <si>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</si>
  <si>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</si>
  <si>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</si>
  <si>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</si>
  <si>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</si>
  <si>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</si>
  <si>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</si>
  <si>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</si>
  <si>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</si>
  <si>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</si>
  <si>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</si>
  <si>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</si>
  <si>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</si>
  <si>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</si>
  <si>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</si>
  <si>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</si>
  <si>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</si>
  <si>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</si>
  <si>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</si>
  <si>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</si>
  <si>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</si>
  <si>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</si>
  <si>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</si>
  <si>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</si>
  <si>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</si>
  <si>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</si>
  <si>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</si>
  <si>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</si>
  <si>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</si>
  <si>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</si>
  <si>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</si>
  <si>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</si>
  <si>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</si>
  <si>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</si>
  <si>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</si>
  <si>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</si>
  <si>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</si>
  <si>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</si>
  <si>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</si>
  <si>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</si>
  <si>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</si>
  <si>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</si>
  <si>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</si>
  <si>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</si>
  <si>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</si>
  <si>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</si>
  <si>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</si>
  <si>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</si>
  <si>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</si>
  <si>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</si>
  <si>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</si>
  <si>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</si>
  <si>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</si>
  <si>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</si>
  <si>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</si>
  <si>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</si>
  <si>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</si>
  <si>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</si>
  <si>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</si>
  <si>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</si>
  <si>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</si>
  <si>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</si>
  <si>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</si>
  <si>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</si>
  <si>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</si>
  <si>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</si>
  <si>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</si>
  <si>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</si>
  <si>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</si>
  <si>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</si>
  <si>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</si>
  <si>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</si>
  <si>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</si>
  <si>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</si>
  <si>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</si>
  <si>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</si>
  <si>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</si>
  <si>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</si>
  <si>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</si>
  <si>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</si>
  <si>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</si>
  <si>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</si>
  <si>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</si>
  <si>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</si>
  <si>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</si>
  <si>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</si>
  <si>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</si>
  <si>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</si>
  <si>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</si>
  <si>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</si>
  <si>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</si>
  <si>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</si>
  <si>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</si>
  <si>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</si>
  <si>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</si>
  <si>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</si>
  <si>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</si>
  <si>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</si>
  <si>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</si>
  <si>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</si>
  <si>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</si>
  <si>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</si>
  <si>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</si>
  <si>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</si>
  <si>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</si>
  <si>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</si>
  <si>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</si>
  <si>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</si>
  <si>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</si>
  <si>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</si>
  <si>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</si>
  <si>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</si>
  <si>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</si>
  <si>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</si>
  <si>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</si>
  <si>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</si>
  <si>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</si>
  <si>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</si>
  <si>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</si>
  <si>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</si>
  <si>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</si>
  <si>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</si>
  <si>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</si>
  <si>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</si>
  <si>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</si>
  <si>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</si>
  <si>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</si>
  <si>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</si>
  <si>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</si>
  <si>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</si>
  <si>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</si>
  <si>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</si>
  <si>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</si>
  <si>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</si>
  <si>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</si>
  <si>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</si>
  <si>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</si>
  <si>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</si>
  <si>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</si>
  <si>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</si>
  <si>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</si>
  <si>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</si>
  <si>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</si>
  <si>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</si>
  <si>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</si>
  <si>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</si>
  <si>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</si>
  <si>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</si>
  <si>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</si>
  <si>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</si>
  <si>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</si>
  <si>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</si>
  <si>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</si>
  <si>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</si>
  <si>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</si>
  <si>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</si>
  <si>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</si>
  <si>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</si>
  <si>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</si>
  <si>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</si>
  <si>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</si>
  <si>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</si>
  <si>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</si>
  <si>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</si>
  <si>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</si>
  <si>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</si>
  <si>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</si>
  <si>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</si>
  <si>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</si>
  <si>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</si>
  <si>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</si>
  <si>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</si>
  <si>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</si>
  <si>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</si>
  <si>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</si>
  <si>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</si>
  <si>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</si>
  <si>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</si>
  <si>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</si>
  <si>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</si>
  <si>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</si>
  <si>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</si>
  <si>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</si>
  <si>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</si>
  <si>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</si>
  <si>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</si>
  <si>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</si>
  <si>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</si>
  <si>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</si>
  <si>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</si>
  <si>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</si>
  <si>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</si>
  <si>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</si>
  <si>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</si>
  <si>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</si>
  <si>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</si>
  <si>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</si>
  <si>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</si>
  <si>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</si>
  <si>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</si>
  <si>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</si>
  <si>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</si>
  <si>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</si>
  <si>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</si>
  <si>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</si>
  <si>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</si>
  <si>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</si>
  <si>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</si>
  <si>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</si>
  <si>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</si>
  <si>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</si>
  <si>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</si>
  <si>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</si>
  <si>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</si>
  <si>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</si>
  <si>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</si>
  <si>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</si>
  <si>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</si>
  <si>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</si>
  <si>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</si>
  <si>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</si>
  <si>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</si>
  <si>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</si>
  <si>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</si>
  <si>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</si>
  <si>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</si>
  <si>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</si>
  <si>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</si>
  <si>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</si>
  <si>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</si>
  <si>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</si>
  <si>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</si>
  <si>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</si>
  <si>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</si>
  <si>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</si>
  <si>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</si>
  <si>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</si>
  <si>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</si>
  <si>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</si>
  <si>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</si>
  <si>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</si>
  <si>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</si>
  <si>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</si>
  <si>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</si>
  <si>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</si>
  <si>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</si>
  <si>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</si>
  <si>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</si>
  <si>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</si>
  <si>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</si>
  <si>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</si>
  <si>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</si>
  <si>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</si>
  <si>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</si>
  <si>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</si>
  <si>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</si>
  <si>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</si>
  <si>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</si>
  <si>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</si>
  <si>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</si>
  <si>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</si>
  <si>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</si>
  <si>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</si>
  <si>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</si>
  <si>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</si>
  <si>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</si>
  <si>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</si>
  <si>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</si>
  <si>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</si>
  <si>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</si>
  <si>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</si>
  <si>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</si>
  <si>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</si>
  <si>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</si>
  <si>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</si>
  <si>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</si>
  <si>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</si>
  <si>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</si>
  <si>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</si>
  <si>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</si>
  <si>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</si>
  <si>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</si>
  <si>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</si>
  <si>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</si>
  <si>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</si>
  <si>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</si>
  <si>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</si>
  <si>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</si>
  <si>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</si>
  <si>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</si>
  <si>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</si>
  <si>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</si>
  <si>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</si>
  <si>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</si>
  <si>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</si>
  <si>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</si>
  <si>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</si>
  <si>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</si>
  <si>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</si>
  <si>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</si>
  <si>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</si>
  <si>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</si>
  <si>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</si>
  <si>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</si>
  <si>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</si>
  <si>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</si>
  <si>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</si>
  <si>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</si>
  <si>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</si>
  <si>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</si>
  <si>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</si>
  <si>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</si>
  <si>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</si>
  <si>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</si>
  <si>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</si>
  <si>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</si>
  <si>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</si>
  <si>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</si>
  <si>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</si>
  <si>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</si>
  <si>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</si>
  <si>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</si>
  <si>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</si>
  <si>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</si>
  <si>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</si>
  <si>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</si>
  <si>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</si>
  <si>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</si>
  <si>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</si>
  <si>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</si>
  <si>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</si>
  <si>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</si>
  <si>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</si>
  <si>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</si>
  <si>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</si>
  <si>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</si>
  <si>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</si>
  <si>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</si>
  <si>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</si>
  <si>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</si>
  <si>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</si>
  <si>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</si>
  <si>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</si>
  <si>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</si>
  <si>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</si>
  <si>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</si>
  <si>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</si>
  <si>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</si>
  <si>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</si>
  <si>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</si>
  <si>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</si>
  <si>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</si>
  <si>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</si>
  <si>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</si>
  <si>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</si>
  <si>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</si>
  <si>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</si>
  <si>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</si>
  <si>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</si>
  <si>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</si>
  <si>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</si>
  <si>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</si>
  <si>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</si>
  <si>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</si>
  <si>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</si>
  <si>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</si>
  <si>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</si>
  <si>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</si>
  <si>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</si>
  <si>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</si>
  <si>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</si>
  <si>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</si>
  <si>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</si>
  <si>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</si>
  <si>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</si>
  <si>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</si>
  <si>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</si>
  <si>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</si>
  <si>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</si>
  <si>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</si>
  <si>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</si>
  <si>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</si>
  <si>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</si>
  <si>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</si>
  <si>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</si>
  <si>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</si>
  <si>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</si>
  <si>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</si>
  <si>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</si>
  <si>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</si>
  <si>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</si>
  <si>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</si>
  <si>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</si>
  <si>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</si>
  <si>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</si>
  <si>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</si>
  <si>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</si>
  <si>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</si>
  <si>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</si>
  <si>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</si>
  <si>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</si>
  <si>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</si>
  <si>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</si>
  <si>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</si>
  <si>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</si>
  <si>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</si>
  <si>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</si>
  <si>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</si>
  <si>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</si>
  <si>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</si>
  <si>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</si>
  <si>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</si>
  <si>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</si>
  <si>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</si>
  <si>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</si>
  <si>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</si>
  <si>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</si>
  <si>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</si>
  <si>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</si>
  <si>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</si>
  <si>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</si>
  <si>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</si>
  <si>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</si>
  <si>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</si>
  <si>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</si>
  <si>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</si>
  <si>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</si>
  <si>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</si>
  <si>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</si>
  <si>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</si>
  <si>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</si>
  <si>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</si>
  <si>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</si>
  <si>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</si>
  <si>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</si>
  <si>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</si>
  <si>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</si>
  <si>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</si>
  <si>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</si>
  <si>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</si>
  <si>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</si>
  <si>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</si>
  <si>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</si>
  <si>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</si>
  <si>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</si>
  <si>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</si>
  <si>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</si>
  <si>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</si>
  <si>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</si>
  <si>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</si>
  <si>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</si>
  <si>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</si>
  <si>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</si>
  <si>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</si>
  <si>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</si>
  <si>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</si>
  <si>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</si>
  <si>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</si>
  <si>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</si>
  <si>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</si>
  <si>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</si>
  <si>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</si>
  <si>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</si>
  <si>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</si>
  <si>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</si>
  <si>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</si>
  <si>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</si>
  <si>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</si>
  <si>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</si>
  <si>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</si>
  <si>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</si>
  <si>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</si>
  <si>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</si>
  <si>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</si>
  <si>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</si>
  <si>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</si>
  <si>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</si>
  <si>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</si>
  <si>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</si>
  <si>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</si>
  <si>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</si>
  <si>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</si>
  <si>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</si>
  <si>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</si>
  <si>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</si>
  <si>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</si>
  <si>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</si>
  <si>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</si>
  <si>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</si>
  <si>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</si>
  <si>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</si>
  <si>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</si>
  <si>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</si>
  <si>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</si>
  <si>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</si>
  <si>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</si>
  <si>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</si>
  <si>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</si>
  <si>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</si>
  <si>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</si>
  <si>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</si>
  <si>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</si>
  <si>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</si>
  <si>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</si>
  <si>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</si>
  <si>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</si>
  <si>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</si>
  <si>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</si>
  <si>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</si>
  <si>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</si>
  <si>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</si>
  <si>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</si>
  <si>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</si>
  <si>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</si>
  <si>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</si>
  <si>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</si>
  <si>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</si>
  <si>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</si>
  <si>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</si>
  <si>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</si>
  <si>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</si>
  <si>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</si>
  <si>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</si>
  <si>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</si>
  <si>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</si>
  <si>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</si>
  <si>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</si>
  <si>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</si>
  <si>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</si>
  <si>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</si>
  <si>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</si>
  <si>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</si>
  <si>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</si>
  <si>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</si>
  <si>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</si>
  <si>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</si>
  <si>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</si>
  <si>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</si>
  <si>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</si>
  <si>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</si>
  <si>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</si>
  <si>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</si>
  <si>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</si>
  <si>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</si>
  <si>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</si>
  <si>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</si>
  <si>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</si>
  <si>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</si>
  <si>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</si>
  <si>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</si>
  <si>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</si>
  <si>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</si>
  <si>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</si>
  <si>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</si>
  <si>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</si>
  <si>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</si>
  <si>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</si>
  <si>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</si>
  <si>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</si>
  <si>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</si>
  <si>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</si>
  <si>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</si>
  <si>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</si>
  <si>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</si>
  <si>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</si>
  <si>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</si>
  <si>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</si>
  <si>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</si>
  <si>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</si>
  <si>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</si>
  <si>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</si>
  <si>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</si>
  <si>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</si>
  <si>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</si>
  <si>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</si>
  <si>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</si>
  <si>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</si>
  <si>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</si>
  <si>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</si>
  <si>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</si>
  <si>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</si>
  <si>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</si>
  <si>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</si>
  <si>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</si>
  <si>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</si>
  <si>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</si>
  <si>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</si>
  <si>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</si>
  <si>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</si>
  <si>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</si>
  <si>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</si>
  <si>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</si>
  <si>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</si>
  <si>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</si>
  <si>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</si>
  <si>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</si>
  <si>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</si>
  <si>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</si>
  <si>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</si>
  <si>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</si>
  <si>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</si>
  <si>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</si>
  <si>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</si>
  <si>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</si>
  <si>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</si>
  <si>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</si>
  <si>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</si>
  <si>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</si>
  <si>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</si>
  <si>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</si>
  <si>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</si>
  <si>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</si>
  <si>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</si>
  <si>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</si>
  <si>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</si>
  <si>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</si>
  <si>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</si>
  <si>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</si>
  <si>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</si>
  <si>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</si>
  <si>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</si>
  <si>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</si>
  <si>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</si>
  <si>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</si>
  <si>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</si>
  <si>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</si>
  <si>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</si>
  <si>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</si>
  <si>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</si>
  <si>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</si>
  <si>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</si>
  <si>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</si>
  <si>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</si>
  <si>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</si>
  <si>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</si>
  <si>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</si>
  <si>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</si>
  <si>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</si>
  <si>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</si>
  <si>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</si>
  <si>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</si>
  <si>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</si>
  <si>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</si>
  <si>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</si>
  <si>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</si>
  <si>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</si>
  <si>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</si>
  <si>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</si>
  <si>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</si>
  <si>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</si>
  <si>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</si>
  <si>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</si>
  <si>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</si>
  <si>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</si>
  <si>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</si>
  <si>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</si>
  <si>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</si>
  <si>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</si>
  <si>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</si>
  <si>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</si>
  <si>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</si>
  <si>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</si>
  <si>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</si>
  <si>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</si>
  <si>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</si>
  <si>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</si>
  <si>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</si>
  <si>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</si>
  <si>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</si>
  <si>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</si>
  <si>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</si>
  <si>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</si>
  <si>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</si>
  <si>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</si>
  <si>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</si>
  <si>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</si>
  <si>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</si>
  <si>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</si>
  <si>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</si>
  <si>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</si>
  <si>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</si>
  <si>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</si>
  <si>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</si>
  <si>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</si>
  <si>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</si>
  <si>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</si>
  <si>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</si>
  <si>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</si>
  <si>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</si>
  <si>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</si>
  <si>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</si>
  <si>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</si>
  <si>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</si>
  <si>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</si>
  <si>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</si>
  <si>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</si>
  <si>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</si>
  <si>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</si>
  <si>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</si>
  <si>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</si>
  <si>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</si>
  <si>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</si>
  <si>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</si>
  <si>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</si>
  <si>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</si>
  <si>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</si>
  <si>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</si>
  <si>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</si>
  <si>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</si>
  <si>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</si>
  <si>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</si>
  <si>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</si>
  <si>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</si>
  <si>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</si>
  <si>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</si>
  <si>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</si>
  <si>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</si>
  <si>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</si>
  <si>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</si>
  <si>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</si>
  <si>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</si>
  <si>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</si>
  <si>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</si>
  <si>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</si>
  <si>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</si>
  <si>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</si>
  <si>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</si>
  <si>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</si>
  <si>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</si>
  <si>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</si>
  <si>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</si>
  <si>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</si>
  <si>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</si>
  <si>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</si>
  <si>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</si>
  <si>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</si>
  <si>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</si>
  <si>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</si>
  <si>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</si>
  <si>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</si>
  <si>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</si>
  <si>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</si>
  <si>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</si>
  <si>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</si>
  <si>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</si>
  <si>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</si>
  <si>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</si>
  <si>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</si>
  <si>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</si>
  <si>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</si>
  <si>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</si>
  <si>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</si>
  <si>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</si>
  <si>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</si>
  <si>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</si>
  <si>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</si>
  <si>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</si>
  <si>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</si>
  <si>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</si>
  <si>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</si>
  <si>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</si>
  <si>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</si>
  <si>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</si>
  <si>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</si>
  <si>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</si>
  <si>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</si>
  <si>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</si>
  <si>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</si>
  <si>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</si>
  <si>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</si>
  <si>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</si>
  <si>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</si>
  <si>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</si>
  <si>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</si>
  <si>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</si>
  <si>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</si>
  <si>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</si>
  <si>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</si>
  <si>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</si>
  <si>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</si>
  <si>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</si>
  <si>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</si>
  <si>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</si>
  <si>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</si>
  <si>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</si>
  <si>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</si>
  <si>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</si>
  <si>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</si>
  <si>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</si>
  <si>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</si>
  <si>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</si>
  <si>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</si>
  <si>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</si>
  <si>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</si>
  <si>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</si>
  <si>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</si>
  <si>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</si>
  <si>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</si>
  <si>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</si>
  <si>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</si>
  <si>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</si>
  <si>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</si>
  <si>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</si>
  <si>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</si>
  <si>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</si>
  <si>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</si>
  <si>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</si>
  <si>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</si>
  <si>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</si>
  <si>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</si>
  <si>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</si>
  <si>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</si>
  <si>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</si>
  <si>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</si>
  <si>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</si>
  <si>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</si>
  <si>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</si>
  <si>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</si>
  <si>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</si>
  <si>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</si>
  <si>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</si>
  <si>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</si>
  <si>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</si>
  <si>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</si>
  <si>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</si>
  <si>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</si>
  <si>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</si>
  <si>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</si>
  <si>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</si>
  <si>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</si>
  <si>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</si>
  <si>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</si>
  <si>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</si>
  <si>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</si>
  <si>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</si>
  <si>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</si>
  <si>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</si>
  <si>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</si>
  <si>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</si>
  <si>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</si>
  <si>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</si>
  <si>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</si>
  <si>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</si>
  <si>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</si>
  <si>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</si>
  <si>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</si>
  <si>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</si>
  <si>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</si>
  <si>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</si>
  <si>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</si>
  <si>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</si>
  <si>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</si>
  <si>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</si>
  <si>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</si>
  <si>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</si>
  <si>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</si>
  <si>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</si>
  <si>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</si>
  <si>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</si>
  <si>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</si>
  <si>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</si>
  <si>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</si>
  <si>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</si>
  <si>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</si>
  <si>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</si>
  <si>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</si>
  <si>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</si>
  <si>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</si>
  <si>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</si>
  <si>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</si>
  <si>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</si>
  <si>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</si>
  <si>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</si>
  <si>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</si>
  <si>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</si>
  <si>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</si>
  <si>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</si>
  <si>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</si>
  <si>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</si>
  <si>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</si>
  <si>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</si>
  <si>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</si>
  <si>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</si>
  <si>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</si>
  <si>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</si>
  <si>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</si>
  <si>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</si>
  <si>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</si>
  <si>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</si>
  <si>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</si>
  <si>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</si>
  <si>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</si>
  <si>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</si>
  <si>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</si>
  <si>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</si>
  <si>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</si>
  <si>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</si>
  <si>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</si>
  <si>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</si>
  <si>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</si>
  <si>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</si>
  <si>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</si>
  <si>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</si>
  <si>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</si>
  <si>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</si>
  <si>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</si>
  <si>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</si>
  <si>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</si>
  <si>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</si>
  <si>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</si>
  <si>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</si>
  <si>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</si>
  <si>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</si>
  <si>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</si>
  <si>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</si>
  <si>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</si>
  <si>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</si>
  <si>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</si>
  <si>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</si>
  <si>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</si>
  <si>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</si>
  <si>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</si>
  <si>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</si>
  <si>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</si>
  <si>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</si>
  <si>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</si>
  <si>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</si>
  <si>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</si>
  <si>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</si>
  <si>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</si>
  <si>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</si>
  <si>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</si>
  <si>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</si>
  <si>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</si>
  <si>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</si>
  <si>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</si>
  <si>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</si>
  <si>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</si>
  <si>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</si>
  <si>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</si>
  <si>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</si>
  <si>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</si>
  <si>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</si>
  <si>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</si>
  <si>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</si>
  <si>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</si>
  <si>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</si>
  <si>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</si>
  <si>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</si>
  <si>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</si>
  <si>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</si>
  <si>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</si>
  <si>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</si>
  <si>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</si>
  <si>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</si>
  <si>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</si>
  <si>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</si>
  <si>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</si>
  <si>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</si>
  <si>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</si>
  <si>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</si>
  <si>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</si>
  <si>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</si>
  <si>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</si>
  <si>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</si>
  <si>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</si>
  <si>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</si>
  <si>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</si>
  <si>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</si>
  <si>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</si>
  <si>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</si>
  <si>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</si>
  <si>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</si>
  <si>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</si>
  <si>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</si>
  <si>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</si>
  <si>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</si>
  <si>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</si>
  <si>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</si>
  <si>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</si>
  <si>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</si>
  <si>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</si>
  <si>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</si>
  <si>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</si>
  <si>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</si>
  <si>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</si>
  <si>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</si>
  <si>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</si>
  <si>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</si>
  <si>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</si>
  <si>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</si>
  <si>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</si>
  <si>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</si>
  <si>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</si>
  <si>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</si>
  <si>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</si>
  <si>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</si>
  <si>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</si>
  <si>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</si>
  <si>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</si>
  <si>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</si>
  <si>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</si>
  <si>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</si>
  <si>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</si>
  <si>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</si>
  <si>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</si>
  <si>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</si>
  <si>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</si>
  <si>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</si>
  <si>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</si>
  <si>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</si>
  <si>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</si>
  <si>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</si>
  <si>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</si>
  <si>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</si>
  <si>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</si>
  <si>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</si>
  <si>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</si>
  <si>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</si>
  <si>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</si>
  <si>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</si>
  <si>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</si>
  <si>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</si>
  <si>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</si>
  <si>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</si>
  <si>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</si>
  <si>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</si>
  <si>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</si>
  <si>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</si>
  <si>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</si>
  <si>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</si>
  <si>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</si>
  <si>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</si>
  <si>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</si>
  <si>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</si>
  <si>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</si>
  <si>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</si>
  <si>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</si>
  <si>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</si>
  <si>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</si>
  <si>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</si>
  <si>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</si>
  <si>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</si>
  <si>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</si>
  <si>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</si>
  <si>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</si>
  <si>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</si>
  <si>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</si>
  <si>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</si>
  <si>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</si>
  <si>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</si>
  <si>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</si>
  <si>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</si>
  <si>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</si>
  <si>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</si>
  <si>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</si>
  <si>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</si>
  <si>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</si>
  <si>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</si>
  <si>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</si>
  <si>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</si>
  <si>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</si>
  <si>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</si>
  <si>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</si>
  <si>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</si>
  <si>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</si>
  <si>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</si>
  <si>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</si>
  <si>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</si>
  <si>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</si>
  <si>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</si>
  <si>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</si>
  <si>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</si>
  <si>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</si>
  <si>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</si>
  <si>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</si>
  <si>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</si>
  <si>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</si>
  <si>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</si>
  <si>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</si>
  <si>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</si>
  <si>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</si>
  <si>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</si>
  <si>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</si>
  <si>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</si>
  <si>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</si>
  <si>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</si>
  <si>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</si>
  <si>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</si>
  <si>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</si>
  <si>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</si>
  <si>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</si>
  <si>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</si>
  <si>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</si>
  <si>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</si>
  <si>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</si>
  <si>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</si>
  <si>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</si>
  <si>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</si>
  <si>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</si>
  <si>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</si>
  <si>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</si>
  <si>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</si>
  <si>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</si>
  <si>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</si>
  <si>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</si>
  <si>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</si>
  <si>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</si>
  <si>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</si>
  <si>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</si>
  <si>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</si>
  <si>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</si>
  <si>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</si>
  <si>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</si>
  <si>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</si>
  <si>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</si>
  <si>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</si>
  <si>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</si>
  <si>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</si>
  <si>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</si>
  <si>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</si>
  <si>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</si>
  <si>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</si>
  <si>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</si>
  <si>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</si>
  <si>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</si>
  <si>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</si>
  <si>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</si>
  <si>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</si>
  <si>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</si>
  <si>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</si>
  <si>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</si>
  <si>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</si>
  <si>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</si>
  <si>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</si>
  <si>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</si>
  <si>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</si>
  <si>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</si>
  <si>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</si>
  <si>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</si>
  <si>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</si>
  <si>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</si>
  <si>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</si>
  <si>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</si>
  <si>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</si>
  <si>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</si>
  <si>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</si>
  <si>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</si>
  <si>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</si>
  <si>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</si>
  <si>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</si>
  <si>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</si>
  <si>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</si>
  <si>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</si>
  <si>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</si>
  <si>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</si>
  <si>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</si>
  <si>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</si>
  <si>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</si>
  <si>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</si>
  <si>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</si>
  <si>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</si>
  <si>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</si>
  <si>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</si>
  <si>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</si>
  <si>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</si>
  <si>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</si>
  <si>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</si>
  <si>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</si>
  <si>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</si>
  <si>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</si>
  <si>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</si>
  <si>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</si>
  <si>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</si>
  <si>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</si>
  <si>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</si>
  <si>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</si>
  <si>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</si>
  <si>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</si>
  <si>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</si>
  <si>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</si>
  <si>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</si>
  <si>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</si>
  <si>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</si>
  <si>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</si>
  <si>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</si>
  <si>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</si>
  <si>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</si>
  <si>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</si>
  <si>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</si>
  <si>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</si>
  <si>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</si>
  <si>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</si>
  <si>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</si>
  <si>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</si>
  <si>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</si>
  <si>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</si>
  <si>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</si>
  <si>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</si>
  <si>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</si>
  <si>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</si>
  <si>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</si>
  <si>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</si>
  <si>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</si>
  <si>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</si>
  <si>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</si>
  <si>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</si>
  <si>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</si>
  <si>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</si>
  <si>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</si>
  <si>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</si>
  <si>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</si>
  <si>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</si>
  <si>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</si>
  <si>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</si>
  <si>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</si>
  <si>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</si>
  <si>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</si>
  <si>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</si>
  <si>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</si>
  <si>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</si>
  <si>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</si>
  <si>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</si>
  <si>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</si>
  <si>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</si>
  <si>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</si>
  <si>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</si>
  <si>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</si>
  <si>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</si>
  <si>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</si>
  <si>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</si>
  <si>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</si>
  <si>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</si>
  <si>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</si>
  <si>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</si>
  <si>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</si>
  <si>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</si>
  <si>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</si>
  <si>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</si>
  <si>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</si>
  <si>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</si>
  <si>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</si>
  <si>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</si>
  <si>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</si>
  <si>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</si>
  <si>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</si>
  <si>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</si>
  <si>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</si>
  <si>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</si>
  <si>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</si>
  <si>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</si>
  <si>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</si>
  <si>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</si>
  <si>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</si>
  <si>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</si>
  <si>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</si>
  <si>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</si>
  <si>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</si>
  <si>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</si>
  <si>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</si>
  <si>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</si>
  <si>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</si>
  <si>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</si>
  <si>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</si>
  <si>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</si>
  <si>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</si>
  <si>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</si>
  <si>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</si>
  <si>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</si>
  <si>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</si>
  <si>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</si>
  <si>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</si>
  <si>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</si>
  <si>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</si>
  <si>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</si>
  <si>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</si>
  <si>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</si>
  <si>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</si>
  <si>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</si>
  <si>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</si>
  <si>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</si>
  <si>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</si>
  <si>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</si>
  <si>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</si>
  <si>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</si>
  <si>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</si>
  <si>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</si>
  <si>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</si>
  <si>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</si>
  <si>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</si>
  <si>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</si>
  <si>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</si>
  <si>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</si>
  <si>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</si>
  <si>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</si>
  <si>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</si>
  <si>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</si>
  <si>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</si>
  <si>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</si>
  <si>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</si>
  <si>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</si>
  <si>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</si>
  <si>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</si>
  <si>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</si>
  <si>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</si>
  <si>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</si>
  <si>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</si>
  <si>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</si>
  <si>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</si>
  <si>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</si>
  <si>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</si>
  <si>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</si>
  <si>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</si>
  <si>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</si>
  <si>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</si>
  <si>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</si>
  <si>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</si>
  <si>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</si>
  <si>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</si>
  <si>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</si>
  <si>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</si>
  <si>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</si>
  <si>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</si>
  <si>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</si>
  <si>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</si>
  <si>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</si>
  <si>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</si>
  <si>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</si>
  <si>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</si>
  <si>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</si>
  <si>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</si>
  <si>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</si>
  <si>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</si>
  <si>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</si>
  <si>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</si>
  <si>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</si>
  <si>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</si>
  <si>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</si>
  <si>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</si>
  <si>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</si>
  <si>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</si>
  <si>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</si>
  <si>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</si>
  <si>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</si>
  <si>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</si>
  <si>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</si>
  <si>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</si>
  <si>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</si>
  <si>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</si>
  <si>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</si>
  <si>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</si>
  <si>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</si>
  <si>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</si>
  <si>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</si>
  <si>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</si>
  <si>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</si>
  <si>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</si>
  <si>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</si>
  <si>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</si>
  <si>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</si>
  <si>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</si>
  <si>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</si>
  <si>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</si>
  <si>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</si>
  <si>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</si>
  <si>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</si>
  <si>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</si>
  <si>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</si>
  <si>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</si>
  <si>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</si>
  <si>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</si>
  <si>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</si>
  <si>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</si>
  <si>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</si>
  <si>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</si>
  <si>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</si>
  <si>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</si>
  <si>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</si>
  <si>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</si>
  <si>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</si>
  <si>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</si>
  <si>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</si>
  <si>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</si>
  <si>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</si>
  <si>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</si>
  <si>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</si>
  <si>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</si>
  <si>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</si>
  <si>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</si>
  <si>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</si>
  <si>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</si>
  <si>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</si>
  <si>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</si>
  <si>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</si>
  <si>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</si>
  <si>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</si>
  <si>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</si>
  <si>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</si>
  <si>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</si>
  <si>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</si>
  <si>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</si>
  <si>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</si>
  <si>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</si>
  <si>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</si>
  <si>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</si>
  <si>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</si>
  <si>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</si>
  <si>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</si>
  <si>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</si>
  <si>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</si>
  <si>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</si>
  <si>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</si>
  <si>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</si>
  <si>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</si>
  <si>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</si>
  <si>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</si>
  <si>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</si>
  <si>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</si>
  <si>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</si>
  <si>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</si>
  <si>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</si>
  <si>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</si>
  <si>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</si>
  <si>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</si>
  <si>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</si>
  <si>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</si>
  <si>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</si>
  <si>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</si>
  <si>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</si>
  <si>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</si>
  <si>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</si>
  <si>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</si>
  <si>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</si>
  <si>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</si>
  <si>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</si>
  <si>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</si>
  <si>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</si>
  <si>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</si>
  <si>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</si>
  <si>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</si>
  <si>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</si>
  <si>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</si>
  <si>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</si>
  <si>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</si>
  <si>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</si>
  <si>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</si>
  <si>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</si>
  <si>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</si>
  <si>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</si>
  <si>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</si>
  <si>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</si>
  <si>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</si>
  <si>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</si>
  <si>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</si>
  <si>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</si>
  <si>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</si>
  <si>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</si>
  <si>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</si>
  <si>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</si>
  <si>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</si>
  <si>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</si>
  <si>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</si>
  <si>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</si>
  <si>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</si>
  <si>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</si>
  <si>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</si>
  <si>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</si>
  <si>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</si>
  <si>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</si>
  <si>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</si>
  <si>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</si>
  <si>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</si>
  <si>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</si>
  <si>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</si>
  <si>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</si>
  <si>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</si>
  <si>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</si>
  <si>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</si>
  <si>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</si>
  <si>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</si>
  <si>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</si>
  <si>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</si>
  <si>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</si>
  <si>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</si>
  <si>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</si>
  <si>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</si>
  <si>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</si>
  <si>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</si>
  <si>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</si>
  <si>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</si>
  <si>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</si>
  <si>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</si>
  <si>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</si>
  <si>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</si>
  <si>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</si>
  <si>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</si>
  <si>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</si>
  <si>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</si>
  <si>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</si>
  <si>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</si>
  <si>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</si>
  <si>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</si>
  <si>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</si>
  <si>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</si>
  <si>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</si>
  <si>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</si>
  <si>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</si>
  <si>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</si>
  <si>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</si>
  <si>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</si>
  <si>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</si>
  <si>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</si>
  <si>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</si>
  <si>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</si>
  <si>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</si>
  <si>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</si>
  <si>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</si>
  <si>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</si>
  <si>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</si>
  <si>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</si>
  <si>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</si>
  <si>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</si>
  <si>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</si>
  <si>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</si>
  <si>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</si>
  <si>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</si>
  <si>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</si>
  <si>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</si>
  <si>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</si>
  <si>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</si>
  <si>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</si>
  <si>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</si>
  <si>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</si>
  <si>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</si>
  <si>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</si>
  <si>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</si>
  <si>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</si>
  <si>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</si>
  <si>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</si>
  <si>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</si>
  <si>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</si>
  <si>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</si>
  <si>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</si>
  <si>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</si>
  <si>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</si>
  <si>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</si>
  <si>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</si>
  <si>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</si>
  <si>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</si>
  <si>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</si>
  <si>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</si>
  <si>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</si>
  <si>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</si>
  <si>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</si>
  <si>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</si>
  <si>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</si>
  <si>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</si>
  <si>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</si>
  <si>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</si>
  <si>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</si>
  <si>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</si>
  <si>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</si>
  <si>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</si>
  <si>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</si>
  <si>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</si>
  <si>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</si>
  <si>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</si>
  <si>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</si>
  <si>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</si>
  <si>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</si>
  <si>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</si>
  <si>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</si>
  <si>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</si>
  <si>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</si>
  <si>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</si>
  <si>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</si>
  <si>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</si>
  <si>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</si>
  <si>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</si>
  <si>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</si>
  <si>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</si>
  <si>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</si>
  <si>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</si>
  <si>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</si>
  <si>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</si>
  <si>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</si>
  <si>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</si>
  <si>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</si>
  <si>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</si>
  <si>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</si>
  <si>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</si>
  <si>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</si>
  <si>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</si>
  <si>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</si>
  <si>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</si>
  <si>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</si>
  <si>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</si>
  <si>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</si>
  <si>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</si>
  <si>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</si>
  <si>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</si>
  <si>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</si>
  <si>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</si>
  <si>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</si>
  <si>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</si>
  <si>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</si>
  <si>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</si>
  <si>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</si>
  <si>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</si>
  <si>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</si>
  <si>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</si>
  <si>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</si>
  <si>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</si>
  <si>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</si>
  <si>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</si>
  <si>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</si>
  <si>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</si>
  <si>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</si>
  <si>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</si>
  <si>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</si>
  <si>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</si>
  <si>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</si>
  <si>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</si>
  <si>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</si>
  <si>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</si>
  <si>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</si>
  <si>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</si>
  <si>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</si>
  <si>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</si>
  <si>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</si>
  <si>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</si>
  <si>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</si>
  <si>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</si>
  <si>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</si>
  <si>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</si>
  <si>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</si>
  <si>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</si>
  <si>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</si>
  <si>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</si>
  <si>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</si>
  <si>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</si>
  <si>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</si>
  <si>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</si>
  <si>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</si>
  <si>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</si>
  <si>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</si>
  <si>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</si>
  <si>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</si>
  <si>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</si>
  <si>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</si>
  <si>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</si>
  <si>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</si>
  <si>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</si>
  <si>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</si>
  <si>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</si>
  <si>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</si>
  <si>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</si>
  <si>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</si>
  <si>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</si>
  <si>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</si>
  <si>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</si>
  <si>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</si>
  <si>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</si>
  <si>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</si>
  <si>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</si>
  <si>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</si>
  <si>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</si>
  <si>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</si>
  <si>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</si>
  <si>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</si>
  <si>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</si>
  <si>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</si>
  <si>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</si>
  <si>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</si>
  <si>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</si>
  <si>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</si>
  <si>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</si>
  <si>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</si>
  <si>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</si>
  <si>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</si>
  <si>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</si>
  <si>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</si>
  <si>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</si>
  <si>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</si>
  <si>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</si>
  <si>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</si>
  <si>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</si>
  <si>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</si>
  <si>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</si>
  <si>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</si>
  <si>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</si>
  <si>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</si>
  <si>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</si>
  <si>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</si>
  <si>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</si>
  <si>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</si>
  <si>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</si>
  <si>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</si>
  <si>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</si>
  <si>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</si>
  <si>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</si>
  <si>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</si>
  <si>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</si>
  <si>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</si>
  <si>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</si>
  <si>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</si>
  <si>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</si>
  <si>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</si>
  <si>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</si>
  <si>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</si>
  <si>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</si>
  <si>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</si>
  <si>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</si>
  <si>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</si>
  <si>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</si>
  <si>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</si>
  <si>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</si>
  <si>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</si>
  <si>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</si>
  <si>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</si>
  <si>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</si>
  <si>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</si>
  <si>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</si>
  <si>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</si>
  <si>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</si>
  <si>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</si>
  <si>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</si>
  <si>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</si>
  <si>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</si>
  <si>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</si>
  <si>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</si>
  <si>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</si>
  <si>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</si>
  <si>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</si>
  <si>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</si>
  <si>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</si>
  <si>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</si>
  <si>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</si>
  <si>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</si>
  <si>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</si>
  <si>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</si>
  <si>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</si>
  <si>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</si>
  <si>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</si>
  <si>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</si>
  <si>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</si>
  <si>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</si>
  <si>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</si>
  <si>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</si>
  <si>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</si>
  <si>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</si>
  <si>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</si>
  <si>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</si>
  <si>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</si>
  <si>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</si>
  <si>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</si>
  <si>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</si>
  <si>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</si>
  <si>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</si>
  <si>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</si>
  <si>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</si>
  <si>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</si>
  <si>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</si>
  <si>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</si>
  <si>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</si>
  <si>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</si>
  <si>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</si>
  <si>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</si>
  <si>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</si>
  <si>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</si>
  <si>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</si>
  <si>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</si>
  <si>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</si>
  <si>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</si>
  <si>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</si>
  <si>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</si>
  <si>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</si>
  <si>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</si>
  <si>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</si>
  <si>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</si>
  <si>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</si>
  <si>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</si>
  <si>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</si>
  <si>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</si>
  <si>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</si>
  <si>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</si>
  <si>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</si>
  <si>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</si>
  <si>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</si>
  <si>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</si>
  <si>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</si>
  <si>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</si>
  <si>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</si>
  <si>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</si>
  <si>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</si>
  <si>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</si>
  <si>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</si>
  <si>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</si>
  <si>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</si>
  <si>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</si>
  <si>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</si>
  <si>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</si>
  <si>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</si>
  <si>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</si>
  <si>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</si>
  <si>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</si>
  <si>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</si>
  <si>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</si>
  <si>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</si>
  <si>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</si>
  <si>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</si>
  <si>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</si>
  <si>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</si>
  <si>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</si>
  <si>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</si>
  <si>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</si>
  <si>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</si>
  <si>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</si>
  <si>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</si>
  <si>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</si>
  <si>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</si>
  <si>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</si>
  <si>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</si>
  <si>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</si>
  <si>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</si>
  <si>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</si>
  <si>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</si>
  <si>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</si>
  <si>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</si>
  <si>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</si>
  <si>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</si>
  <si>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</si>
  <si>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</si>
  <si>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</si>
  <si>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</si>
  <si>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</si>
  <si>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</si>
  <si>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</si>
  <si>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</si>
  <si>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</si>
  <si>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</si>
  <si>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</si>
  <si>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</si>
  <si>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</si>
  <si>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</si>
  <si>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</si>
  <si>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</si>
  <si>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</si>
  <si>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</si>
  <si>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</si>
  <si>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</si>
  <si>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</si>
  <si>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</si>
  <si>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</si>
  <si>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</si>
  <si>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</si>
  <si>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</si>
  <si>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</si>
  <si>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</si>
  <si>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</si>
  <si>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</si>
  <si>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</si>
  <si>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</si>
  <si>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</si>
  <si>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</si>
  <si>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</si>
  <si>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</si>
  <si>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</si>
  <si>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</si>
  <si>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</si>
  <si>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</si>
  <si>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</si>
  <si>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</si>
  <si>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</si>
  <si>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</si>
  <si>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</si>
  <si>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</si>
  <si>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</si>
  <si>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</si>
  <si>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</si>
  <si>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</si>
  <si>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</si>
  <si>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</si>
  <si>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</si>
  <si>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</si>
  <si>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</si>
  <si>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</si>
  <si>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</si>
  <si>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</si>
  <si>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</si>
  <si>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</si>
  <si>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</si>
  <si>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</si>
  <si>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</si>
  <si>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</si>
  <si>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</si>
  <si>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</si>
  <si>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</si>
  <si>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</si>
  <si>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</si>
  <si>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</si>
  <si>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</si>
  <si>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</si>
  <si>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</si>
  <si>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</si>
  <si>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</si>
  <si>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</si>
  <si>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</si>
  <si>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</si>
  <si>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</si>
  <si>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</si>
  <si>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</si>
  <si>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</si>
  <si>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</si>
  <si>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</si>
  <si>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</si>
  <si>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</si>
  <si>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</si>
  <si>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</si>
  <si>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</si>
  <si>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</si>
  <si>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</si>
  <si>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</si>
  <si>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</si>
  <si>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</si>
  <si>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</si>
  <si>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</si>
  <si>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</si>
  <si>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</si>
  <si>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</si>
  <si>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</si>
  <si>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</si>
  <si>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</si>
  <si>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</si>
  <si>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</si>
  <si>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</si>
  <si>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</si>
  <si>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</si>
  <si>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</si>
  <si>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</si>
  <si>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</si>
  <si>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</si>
  <si>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</si>
  <si>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</si>
  <si>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</si>
  <si>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</si>
  <si>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</si>
  <si>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</si>
  <si>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</si>
  <si>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</si>
  <si>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</si>
  <si>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</si>
  <si>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</si>
  <si>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</si>
  <si>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</si>
  <si>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</si>
  <si>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</si>
  <si>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</si>
  <si>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</si>
  <si>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</si>
  <si>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</si>
  <si>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</si>
  <si>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</si>
  <si>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</si>
  <si>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</si>
  <si>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</si>
  <si>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</si>
  <si>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</si>
  <si>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</si>
  <si>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</si>
  <si>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</si>
  <si>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</si>
  <si>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</si>
  <si>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</si>
  <si>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</si>
  <si>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</si>
  <si>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</si>
  <si>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</si>
  <si>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</si>
  <si>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</si>
  <si>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</si>
  <si>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</si>
  <si>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</si>
  <si>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</si>
  <si>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</si>
  <si>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</si>
  <si>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</si>
  <si>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</si>
  <si>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</si>
  <si>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</si>
  <si>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</si>
  <si>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</si>
  <si>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</si>
  <si>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</si>
  <si>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</si>
  <si>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</si>
  <si>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</si>
  <si>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</si>
  <si>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</si>
  <si>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</si>
  <si>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</si>
  <si>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</si>
  <si>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</si>
  <si>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</si>
  <si>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</si>
  <si>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</si>
  <si>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</si>
  <si>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</si>
  <si>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</si>
  <si>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</si>
  <si>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</si>
  <si>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</si>
  <si>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</si>
  <si>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</si>
  <si>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</si>
  <si>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</si>
  <si>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</si>
  <si>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</si>
  <si>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</si>
  <si>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</si>
  <si>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</si>
  <si>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</si>
  <si>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</si>
  <si>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</si>
  <si>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</si>
  <si>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</si>
  <si>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</si>
  <si>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</si>
  <si>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</si>
  <si>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</si>
  <si>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</si>
  <si>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</si>
  <si>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</si>
  <si>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</si>
  <si>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</si>
  <si>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</si>
  <si>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</si>
  <si>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</si>
  <si>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</si>
  <si>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</si>
  <si>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</si>
  <si>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</si>
  <si>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</si>
  <si>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</si>
  <si>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</si>
  <si>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</si>
  <si>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</si>
  <si>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</si>
  <si>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</si>
  <si>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</si>
  <si>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</si>
  <si>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</si>
  <si>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</si>
  <si>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</si>
  <si>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</si>
  <si>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</si>
  <si>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</si>
  <si>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</si>
  <si>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</si>
  <si>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</si>
  <si>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</si>
  <si>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</si>
  <si>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</si>
  <si>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</si>
  <si>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</si>
  <si>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</si>
  <si>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</si>
  <si>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</si>
  <si>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</si>
  <si>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</si>
  <si>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</si>
  <si>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</si>
  <si>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</si>
  <si>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</si>
  <si>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</si>
  <si>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</si>
  <si>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</si>
  <si>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</si>
  <si>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</si>
  <si>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</si>
  <si>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</si>
  <si>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</si>
  <si>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</si>
  <si>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</si>
  <si>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</si>
  <si>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</si>
  <si>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</si>
  <si>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</si>
  <si>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</si>
  <si>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</si>
  <si>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</si>
  <si>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</si>
  <si>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</si>
  <si>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</si>
  <si>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</si>
  <si>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</si>
  <si>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</si>
  <si>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</si>
  <si>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</si>
  <si>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</si>
  <si>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</si>
  <si>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</si>
  <si>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</si>
  <si>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</si>
  <si>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</si>
  <si>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</si>
  <si>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</si>
  <si>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</si>
  <si>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</si>
  <si>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</si>
  <si>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</si>
  <si>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</si>
  <si>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</si>
  <si>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</si>
  <si>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</si>
  <si>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</si>
  <si>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</si>
  <si>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</si>
  <si>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</si>
  <si>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</si>
  <si>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</si>
  <si>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</si>
  <si>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</si>
  <si>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</si>
  <si>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</si>
  <si>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</si>
  <si>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</si>
  <si>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</si>
  <si>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</si>
  <si>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</si>
  <si>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</si>
  <si>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</si>
  <si>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</si>
  <si>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</si>
  <si>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</si>
  <si>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</si>
  <si>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</si>
  <si>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</si>
  <si>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</si>
  <si>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</si>
  <si>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</si>
  <si>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</si>
  <si>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</si>
  <si>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</si>
  <si>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</si>
  <si>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</si>
  <si>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</si>
  <si>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</si>
  <si>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</si>
  <si>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</si>
  <si>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</si>
  <si>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</si>
  <si>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</si>
  <si>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</si>
  <si>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</si>
  <si>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</si>
  <si>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</si>
  <si>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</si>
  <si>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</si>
  <si>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</si>
  <si>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</si>
  <si>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</si>
  <si>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</si>
  <si>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</si>
  <si>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</si>
  <si>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</si>
  <si>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</si>
  <si>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</si>
  <si>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</si>
  <si>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</si>
  <si>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</si>
  <si>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</si>
  <si>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</si>
  <si>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</si>
  <si>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</si>
  <si>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</si>
  <si>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</si>
  <si>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</si>
  <si>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</si>
  <si>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</si>
  <si>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</si>
  <si>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</si>
  <si>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</si>
  <si>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</si>
  <si>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</si>
  <si>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</si>
  <si>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</si>
  <si>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</si>
  <si>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</si>
  <si>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</si>
  <si>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</si>
  <si>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</si>
  <si>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</si>
  <si>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</si>
  <si>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</si>
  <si>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</si>
  <si>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</si>
  <si>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</si>
  <si>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</si>
  <si>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</si>
  <si>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</si>
  <si>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</si>
  <si>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</si>
  <si>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</si>
  <si>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</si>
  <si>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</si>
  <si>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</si>
  <si>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</si>
  <si>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</si>
  <si>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</si>
  <si>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</si>
  <si>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</si>
  <si>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</si>
  <si>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</si>
  <si>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</si>
  <si>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</si>
  <si>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</si>
  <si>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</si>
  <si>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</si>
  <si>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</si>
  <si>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</si>
  <si>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</si>
  <si>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</si>
  <si>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</si>
  <si>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</si>
  <si>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</si>
  <si>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</si>
  <si>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</si>
  <si>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</si>
  <si>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</si>
  <si>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</si>
  <si>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</si>
  <si>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</si>
  <si>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</si>
  <si>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</si>
  <si>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</si>
  <si>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</si>
  <si>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</si>
  <si>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</si>
  <si>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</si>
  <si>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</si>
  <si>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</si>
  <si>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</si>
  <si>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</si>
  <si>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</si>
  <si>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</si>
  <si>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</si>
  <si>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</si>
  <si>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</si>
  <si>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</si>
  <si>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</si>
  <si>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</si>
  <si>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</si>
  <si>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</si>
  <si>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</si>
  <si>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</si>
  <si>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</si>
  <si>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</si>
  <si>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</si>
  <si>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</si>
  <si>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</si>
  <si>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</si>
  <si>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</si>
  <si>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</si>
  <si>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</si>
  <si>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</si>
  <si>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</si>
  <si>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</si>
  <si>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</si>
  <si>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</si>
  <si>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</si>
  <si>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</si>
  <si>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</si>
  <si>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</si>
  <si>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</si>
  <si>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</si>
  <si>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</si>
  <si>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</si>
  <si>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</si>
  <si>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</si>
  <si>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</si>
  <si>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</si>
  <si>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</si>
  <si>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</si>
  <si>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</si>
  <si>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</si>
  <si>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</si>
  <si>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</si>
  <si>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</si>
  <si>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</si>
  <si>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</si>
  <si>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</si>
  <si>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</si>
  <si>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</si>
  <si>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</si>
  <si>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</si>
  <si>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</si>
  <si>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</si>
  <si>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</si>
  <si>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</si>
  <si>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</si>
  <si>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</si>
  <si>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</si>
  <si>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</si>
  <si>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</si>
  <si>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</si>
  <si>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</si>
  <si>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</si>
  <si>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</si>
  <si>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</si>
  <si>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</si>
  <si>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</si>
  <si>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</si>
  <si>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</si>
  <si>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</si>
  <si>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</si>
  <si>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</si>
  <si>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</si>
  <si>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</si>
  <si>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</si>
  <si>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</si>
  <si>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</si>
  <si>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</si>
  <si>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</si>
  <si>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</si>
  <si>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</si>
  <si>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</si>
  <si>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</si>
  <si>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</si>
  <si>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</si>
  <si>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</si>
  <si>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</si>
  <si>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</si>
  <si>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</si>
  <si>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</si>
  <si>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</si>
  <si>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</si>
  <si>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</si>
  <si>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</si>
  <si>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</si>
  <si>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</si>
  <si>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</si>
  <si>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</si>
  <si>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</si>
  <si>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</si>
  <si>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</si>
  <si>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</si>
  <si>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</si>
  <si>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</si>
  <si>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</si>
  <si>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</si>
  <si>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</si>
  <si>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</si>
  <si>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</si>
  <si>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</si>
  <si>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</si>
  <si>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</si>
  <si>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</si>
  <si>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</si>
  <si>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</si>
  <si>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</si>
  <si>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</si>
  <si>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</si>
  <si>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</si>
  <si>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</si>
  <si>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</si>
  <si>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</si>
  <si>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</si>
  <si>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</si>
  <si>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</si>
  <si>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</si>
  <si>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</si>
  <si>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</si>
  <si>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</si>
  <si>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</si>
  <si>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</si>
  <si>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</si>
  <si>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</si>
  <si>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</si>
  <si>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</si>
  <si>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</si>
  <si>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</si>
  <si>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</si>
  <si>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</si>
  <si>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</si>
  <si>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</si>
  <si>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</si>
  <si>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</si>
  <si>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</si>
  <si>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</si>
  <si>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</si>
  <si>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</si>
  <si>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</si>
  <si>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</si>
  <si>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</si>
  <si>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</si>
  <si>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</si>
  <si>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</si>
  <si>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</si>
  <si>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</si>
  <si>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</si>
  <si>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</si>
  <si>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</si>
  <si>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</si>
  <si>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</si>
  <si>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</si>
  <si>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</si>
  <si>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</si>
  <si>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</si>
  <si>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</si>
  <si>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</si>
  <si>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</si>
  <si>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</si>
  <si>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</si>
  <si>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</si>
  <si>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</si>
  <si>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</si>
  <si>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</si>
  <si>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</si>
  <si>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</si>
  <si>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</si>
  <si>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</si>
  <si>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</si>
  <si>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</si>
  <si>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</si>
  <si>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</si>
  <si>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</si>
  <si>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</si>
  <si>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</si>
  <si>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</si>
  <si>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</si>
  <si>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</si>
  <si>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</si>
  <si>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</si>
  <si>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</si>
  <si>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</si>
  <si>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</si>
  <si>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</si>
  <si>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</si>
  <si>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</si>
  <si>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</si>
  <si>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</si>
  <si>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</si>
  <si>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</si>
  <si>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</si>
  <si>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</si>
  <si>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</si>
  <si>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</si>
  <si>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</si>
  <si>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</si>
  <si>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</si>
  <si>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</si>
  <si>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</si>
  <si>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</si>
  <si>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</si>
  <si>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</si>
  <si>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</si>
  <si>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</si>
  <si>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</si>
  <si>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</si>
  <si>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</si>
  <si>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</si>
  <si>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</si>
  <si>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</si>
  <si>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</si>
  <si>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</si>
  <si>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</si>
  <si>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</si>
  <si>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</si>
  <si>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</si>
  <si>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</si>
  <si>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</si>
  <si>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</si>
  <si>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</si>
  <si>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</si>
  <si>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</si>
  <si>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</si>
  <si>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</si>
  <si>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</si>
  <si>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</si>
  <si>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</si>
  <si>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</si>
  <si>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</si>
  <si>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</si>
  <si>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</si>
  <si>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</si>
  <si>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</si>
  <si>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</si>
  <si>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</si>
  <si>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</si>
  <si>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</si>
  <si>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</si>
  <si>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</si>
  <si>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</si>
  <si>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</si>
  <si>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</si>
  <si>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</si>
  <si>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</si>
  <si>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</si>
  <si>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</si>
  <si>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</si>
  <si>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</si>
  <si>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</si>
  <si>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</si>
  <si>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</si>
  <si>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</si>
  <si>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</si>
  <si>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</si>
  <si>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</si>
  <si>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</si>
  <si>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</si>
  <si>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</si>
  <si>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</si>
  <si>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</si>
  <si>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</si>
  <si>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</si>
  <si>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</si>
  <si>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</si>
  <si>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</si>
  <si>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</si>
  <si>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</si>
  <si>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</si>
  <si>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</si>
  <si>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</si>
  <si>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</si>
  <si>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</si>
  <si>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</si>
  <si>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</si>
  <si>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</si>
  <si>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</si>
  <si>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</si>
  <si>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</si>
  <si>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</si>
  <si>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</si>
  <si>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</si>
  <si>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</si>
  <si>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</si>
  <si>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</si>
  <si>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</si>
  <si>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</si>
  <si>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</si>
  <si>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</si>
  <si>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</si>
  <si>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</si>
  <si>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</si>
  <si>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</si>
  <si>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</si>
  <si>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</si>
  <si>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</si>
  <si>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</si>
  <si>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</si>
  <si>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</si>
  <si>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</si>
  <si>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</si>
  <si>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</si>
  <si>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</si>
  <si>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</si>
  <si>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</si>
  <si>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</si>
  <si>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</si>
  <si>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</si>
  <si>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</si>
  <si>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</si>
  <si>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</si>
  <si>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</si>
  <si>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</si>
  <si>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</si>
  <si>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</si>
  <si>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</si>
  <si>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</si>
  <si>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</si>
  <si>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</si>
  <si>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</si>
  <si>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</si>
  <si>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</si>
  <si>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</si>
  <si>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</si>
  <si>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</si>
  <si>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</si>
  <si>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</si>
  <si>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</si>
  <si>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</si>
  <si>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</si>
  <si>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</si>
  <si>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</si>
  <si>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</si>
  <si>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</si>
  <si>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</si>
  <si>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</si>
  <si>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</si>
  <si>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</si>
  <si>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</si>
  <si>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</si>
  <si>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</si>
  <si>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</si>
  <si>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</si>
  <si>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</si>
  <si>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</si>
  <si>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</si>
  <si>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</si>
  <si>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</si>
  <si>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</si>
  <si>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</si>
  <si>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</si>
  <si>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</si>
  <si>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</si>
  <si>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</si>
  <si>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</si>
  <si>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</si>
  <si>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</si>
  <si>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</si>
  <si>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</si>
  <si>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</si>
  <si>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</si>
  <si>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</si>
  <si>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</si>
  <si>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</si>
  <si>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</si>
  <si>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</si>
  <si>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</si>
  <si>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</si>
  <si>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</si>
  <si>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</si>
  <si>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</si>
  <si>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</si>
  <si>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</si>
  <si>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</si>
  <si>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</si>
  <si>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</si>
  <si>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</si>
  <si>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</si>
  <si>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</si>
  <si>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</si>
  <si>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</si>
  <si>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</si>
  <si>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</si>
  <si>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</si>
  <si>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</si>
  <si>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</si>
  <si>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</si>
  <si>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</si>
  <si>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</si>
  <si>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</si>
  <si>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</si>
  <si>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</si>
  <si>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</si>
  <si>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</si>
  <si>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</si>
  <si>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</si>
  <si>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</si>
  <si>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</si>
  <si>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</si>
  <si>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</si>
  <si>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</si>
  <si>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</si>
  <si>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</si>
  <si>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</si>
  <si>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</si>
  <si>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</si>
  <si>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</si>
  <si>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</si>
  <si>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</si>
  <si>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</si>
  <si>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</si>
  <si>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</si>
  <si>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</si>
  <si>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</si>
  <si>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</si>
  <si>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</si>
  <si>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</si>
  <si>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</si>
  <si>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</si>
  <si>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</si>
  <si>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</si>
  <si>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</si>
  <si>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</si>
  <si>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</si>
  <si>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</si>
  <si>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</si>
  <si>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</si>
  <si>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</si>
  <si>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</si>
  <si>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</si>
  <si>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</si>
  <si>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</si>
  <si>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</si>
  <si>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</si>
  <si>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</si>
  <si>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</si>
  <si>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</si>
  <si>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</si>
  <si>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</si>
  <si>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</si>
  <si>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</si>
  <si>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</si>
  <si>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</si>
  <si>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</si>
  <si>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</si>
  <si>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</si>
  <si>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</si>
  <si>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</si>
  <si>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</si>
  <si>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</si>
  <si>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</si>
  <si>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</si>
  <si>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</si>
  <si>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</si>
  <si>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</si>
  <si>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</si>
  <si>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</si>
  <si>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</si>
  <si>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</si>
  <si>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</si>
  <si>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</si>
  <si>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</si>
  <si>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</si>
  <si>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</si>
  <si>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</si>
  <si>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</si>
  <si>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</si>
  <si>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</si>
  <si>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</si>
  <si>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</si>
  <si>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</si>
  <si>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</si>
  <si>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</si>
  <si>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</si>
  <si>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</si>
  <si>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</si>
  <si>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</si>
  <si>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</si>
  <si>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</si>
  <si>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</si>
  <si>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</si>
  <si>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</si>
  <si>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</si>
  <si>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</si>
  <si>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</si>
  <si>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</si>
  <si>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</si>
  <si>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</si>
  <si>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</si>
  <si>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</si>
  <si>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</si>
  <si>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</si>
  <si>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</si>
  <si>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</si>
  <si>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</si>
  <si>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</si>
  <si>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</si>
  <si>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</si>
  <si>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</si>
  <si>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</si>
  <si>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</si>
  <si>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</si>
  <si>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</si>
  <si>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</si>
  <si>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</si>
  <si>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</si>
  <si>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</si>
  <si>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</si>
  <si>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</si>
  <si>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</si>
  <si>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</si>
  <si>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</si>
  <si>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</si>
  <si>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</si>
  <si>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</si>
  <si>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</si>
  <si>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</si>
  <si>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</si>
  <si>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</si>
  <si>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</si>
  <si>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</si>
  <si>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</si>
  <si>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</si>
  <si>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</si>
  <si>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</si>
  <si>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</si>
  <si>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</si>
  <si>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</si>
  <si>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</si>
  <si>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</si>
  <si>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</si>
  <si>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</si>
  <si>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</si>
  <si>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</si>
  <si>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</si>
  <si>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</si>
  <si>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</si>
  <si>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</si>
  <si>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</si>
  <si>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</si>
  <si>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</si>
  <si>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</si>
  <si>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</si>
  <si>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</si>
  <si>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</si>
  <si>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</si>
  <si>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</si>
  <si>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</si>
  <si>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</si>
  <si>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</si>
  <si>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</si>
  <si>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</si>
  <si>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</si>
  <si>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</si>
  <si>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</si>
  <si>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</si>
  <si>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</si>
  <si>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</si>
  <si>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</si>
  <si>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</si>
  <si>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</si>
  <si>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</si>
  <si>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</si>
  <si>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</si>
  <si>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</si>
  <si>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</si>
  <si>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</si>
  <si>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</si>
  <si>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</si>
  <si>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</si>
  <si>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</si>
  <si>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</si>
  <si>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</si>
  <si>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</si>
  <si>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</si>
  <si>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</si>
  <si>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</si>
  <si>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</si>
  <si>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</si>
  <si>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</si>
  <si>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</si>
  <si>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</si>
  <si>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</si>
  <si>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</si>
  <si>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</si>
  <si>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</si>
  <si>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</si>
  <si>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</si>
  <si>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</si>
  <si>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</si>
  <si>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</si>
  <si>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</si>
  <si>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</si>
  <si>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</si>
  <si>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</si>
  <si>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</si>
  <si>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</si>
  <si>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</si>
  <si>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</si>
  <si>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</si>
  <si>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</si>
  <si>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</si>
  <si>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</si>
  <si>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</si>
  <si>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</si>
  <si>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</si>
  <si>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</si>
  <si>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</si>
  <si>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</si>
  <si>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</si>
  <si>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</si>
  <si>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</si>
  <si>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</si>
  <si>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</si>
  <si>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</si>
  <si>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</si>
  <si>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</si>
  <si>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</si>
  <si>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</si>
  <si>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</si>
  <si>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</si>
  <si>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</si>
  <si>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</si>
  <si>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</si>
  <si>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</si>
  <si>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</si>
  <si>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</si>
  <si>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</si>
  <si>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</si>
  <si>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</si>
  <si>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</si>
  <si>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</si>
  <si>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</si>
  <si>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</si>
  <si>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</si>
  <si>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</si>
  <si>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</si>
  <si>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</si>
  <si>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</si>
  <si>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</si>
  <si>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</si>
  <si>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</si>
  <si>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</si>
  <si>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</si>
  <si>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</si>
  <si>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</si>
  <si>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</si>
  <si>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</si>
  <si>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</si>
  <si>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</si>
  <si>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</si>
  <si>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</si>
  <si>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</si>
  <si>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</si>
  <si>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</si>
  <si>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</si>
  <si>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</si>
  <si>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</si>
  <si>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</si>
  <si>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</si>
  <si>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</si>
  <si>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</si>
  <si>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</si>
  <si>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</si>
  <si>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</si>
  <si>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</si>
  <si>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</si>
  <si>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</si>
  <si>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</si>
  <si>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</si>
  <si>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</si>
  <si>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</si>
  <si>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</si>
  <si>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</si>
  <si>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</si>
  <si>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</si>
  <si>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</si>
  <si>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</si>
  <si>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</si>
  <si>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</si>
  <si>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</si>
  <si>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</si>
  <si>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</si>
  <si>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</si>
  <si>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</si>
  <si>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</si>
  <si>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</si>
  <si>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</si>
  <si>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</si>
  <si>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</si>
  <si>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</si>
  <si>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</si>
  <si>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</si>
  <si>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</si>
  <si>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</si>
  <si>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</si>
  <si>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</si>
  <si>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</si>
  <si>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</si>
  <si>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</si>
  <si>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</si>
  <si>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</si>
  <si>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</si>
  <si>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</si>
  <si>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</si>
  <si>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</si>
  <si>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</si>
  <si>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</si>
  <si>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</si>
  <si>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</si>
  <si>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</si>
  <si>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</si>
  <si>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</si>
  <si>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</si>
  <si>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</si>
  <si>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</si>
  <si>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</si>
  <si>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</si>
  <si>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</si>
  <si>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</si>
  <si>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</si>
  <si>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</si>
  <si>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</si>
  <si>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</si>
  <si>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</si>
  <si>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</si>
  <si>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</si>
  <si>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</si>
  <si>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</si>
  <si>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</si>
  <si>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</si>
  <si>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</si>
  <si>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</si>
  <si>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</si>
  <si>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</si>
  <si>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</si>
  <si>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</si>
  <si>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</si>
  <si>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</si>
  <si>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</si>
  <si>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</si>
  <si>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</si>
  <si>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</si>
  <si>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</si>
  <si>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</si>
  <si>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</si>
  <si>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</si>
  <si>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</si>
  <si>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</si>
  <si>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</si>
  <si>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</si>
  <si>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</si>
  <si>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</si>
  <si>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</si>
  <si>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</si>
  <si>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</si>
  <si>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</si>
  <si>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</si>
  <si>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</si>
  <si>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</si>
  <si>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</si>
  <si>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</si>
  <si>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</si>
  <si>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</si>
  <si>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</si>
  <si>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</si>
  <si>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</si>
  <si>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</si>
  <si>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</si>
  <si>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</si>
  <si>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</si>
  <si>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</si>
  <si>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</si>
  <si>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</si>
  <si>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</si>
  <si>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</si>
  <si>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</si>
  <si>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</si>
  <si>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</si>
  <si>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</si>
  <si>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</si>
  <si>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</si>
  <si>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</si>
  <si>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</si>
  <si>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</si>
  <si>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</si>
  <si>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</si>
  <si>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</si>
  <si>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</si>
  <si>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</si>
  <si>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</si>
  <si>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</si>
  <si>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</si>
  <si>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</si>
  <si>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</si>
  <si>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</si>
  <si>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</si>
  <si>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</si>
  <si>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</si>
  <si>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</si>
  <si>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</si>
  <si>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</si>
  <si>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</si>
  <si>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</si>
  <si>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</si>
  <si>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</si>
  <si>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</si>
  <si>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</si>
  <si>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</si>
  <si>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</si>
  <si>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</si>
  <si>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</si>
  <si>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</si>
  <si>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</si>
  <si>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</si>
  <si>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</si>
  <si>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</si>
  <si>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</si>
  <si>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</si>
  <si>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</si>
  <si>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</si>
  <si>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</si>
  <si>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</si>
  <si>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</si>
  <si>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</si>
  <si>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</si>
  <si>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</si>
  <si>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</si>
  <si>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</si>
  <si>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</si>
  <si>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</si>
  <si>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</si>
  <si>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</si>
  <si>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</si>
  <si>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</si>
  <si>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</si>
  <si>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</si>
  <si>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</si>
  <si>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</si>
  <si>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</si>
  <si>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</si>
  <si>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</si>
  <si>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</si>
  <si>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</si>
  <si>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</si>
  <si>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</si>
  <si>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</si>
  <si>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</si>
  <si>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</si>
  <si>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</si>
  <si>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</si>
  <si>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</si>
  <si>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</si>
  <si>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</si>
  <si>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</si>
  <si>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</si>
  <si>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</si>
  <si>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</si>
  <si>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</si>
  <si>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</si>
  <si>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</si>
  <si>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</si>
  <si>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</si>
  <si>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</si>
  <si>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</si>
  <si>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</si>
  <si>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</si>
  <si>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</si>
  <si>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</si>
  <si>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</si>
  <si>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</si>
  <si>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</si>
  <si>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</si>
  <si>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</si>
  <si>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</si>
  <si>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</si>
  <si>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</si>
  <si>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</si>
  <si>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</si>
  <si>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</si>
  <si>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</si>
  <si>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</si>
  <si>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</si>
  <si>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</si>
  <si>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</si>
  <si>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</si>
  <si>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</si>
  <si>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</si>
  <si>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</si>
  <si>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</si>
  <si>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</si>
  <si>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</si>
  <si>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</si>
  <si>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</si>
  <si>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</si>
  <si>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</si>
  <si>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</si>
  <si>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</si>
  <si>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</si>
  <si>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</si>
  <si>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</si>
  <si>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</si>
  <si>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</si>
  <si>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</si>
  <si>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</si>
  <si>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</si>
  <si>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</si>
  <si>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</si>
  <si>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</si>
  <si>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</si>
  <si>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</si>
  <si>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</si>
  <si>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</si>
  <si>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</si>
  <si>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</si>
  <si>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</si>
  <si>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</si>
  <si>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</si>
  <si>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</si>
  <si>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</si>
  <si>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</si>
  <si>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</si>
  <si>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</si>
  <si>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</si>
  <si>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</si>
  <si>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</si>
  <si>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</si>
  <si>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</si>
  <si>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</si>
  <si>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</si>
  <si>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</si>
  <si>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</si>
  <si>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</si>
  <si>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</si>
  <si>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</si>
  <si>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</si>
  <si>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</si>
  <si>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</si>
  <si>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</si>
  <si>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</si>
  <si>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</si>
  <si>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</si>
  <si>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</si>
  <si>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</si>
  <si>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</si>
  <si>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</si>
  <si>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</si>
  <si>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</si>
  <si>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</si>
  <si>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</si>
  <si>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</si>
  <si>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</si>
  <si>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</si>
  <si>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</si>
  <si>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</si>
  <si>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</si>
  <si>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</si>
  <si>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</si>
  <si>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</si>
  <si>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</si>
  <si>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</si>
  <si>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</si>
  <si>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</si>
  <si>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</si>
  <si>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</si>
  <si>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</si>
  <si>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</si>
  <si>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</si>
  <si>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</si>
  <si>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</si>
  <si>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</si>
  <si>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</si>
  <si>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</si>
  <si>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</si>
  <si>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</si>
  <si>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</si>
  <si>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</si>
  <si>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</si>
  <si>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</si>
  <si>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</si>
  <si>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</si>
  <si>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</si>
  <si>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</si>
  <si>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</si>
  <si>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</si>
  <si>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</si>
  <si>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</si>
  <si>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</si>
  <si>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</si>
  <si>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</si>
  <si>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</si>
  <si>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</si>
  <si>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</si>
  <si>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</si>
  <si>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</si>
  <si>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</si>
  <si>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</si>
  <si>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</si>
  <si>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</si>
  <si>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</si>
  <si>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</si>
  <si>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</si>
  <si>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</si>
  <si>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</si>
  <si>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</si>
  <si>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</si>
  <si>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</si>
  <si>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</si>
  <si>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</si>
  <si>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</si>
  <si>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</si>
  <si>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</si>
  <si>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</si>
  <si>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</si>
  <si>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</si>
  <si>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</si>
  <si>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</si>
  <si>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</si>
  <si>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</si>
  <si>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</si>
  <si>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</si>
  <si>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</si>
  <si>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</si>
  <si>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</si>
  <si>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</si>
  <si>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</si>
  <si>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</si>
  <si>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</si>
  <si>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</si>
  <si>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</si>
  <si>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</si>
  <si>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</si>
  <si>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</si>
  <si>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</si>
  <si>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</si>
  <si>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</si>
  <si>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</si>
  <si>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</si>
  <si>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</si>
  <si>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</si>
  <si>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</si>
  <si>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</si>
  <si>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</si>
  <si>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</si>
  <si>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</si>
  <si>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</si>
  <si>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</si>
  <si>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</si>
  <si>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</si>
  <si>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</si>
  <si>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</si>
  <si>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</si>
  <si>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</si>
  <si>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</si>
  <si>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</si>
  <si>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</si>
  <si>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</si>
  <si>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</si>
  <si>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</si>
  <si>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</si>
  <si>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</si>
  <si>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</si>
  <si>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</si>
  <si>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</si>
  <si>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</si>
  <si>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</si>
  <si>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</si>
  <si>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</si>
  <si>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</si>
  <si>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</si>
  <si>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</si>
  <si>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</si>
  <si>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</si>
  <si>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</si>
  <si>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</si>
  <si>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</si>
  <si>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</si>
  <si>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</si>
  <si>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</si>
  <si>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</si>
  <si>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</si>
  <si>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</si>
  <si>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</si>
  <si>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</si>
  <si>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</si>
  <si>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</si>
  <si>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</si>
  <si>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</si>
  <si>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</si>
  <si>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</si>
  <si>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</si>
  <si>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</si>
  <si>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</si>
  <si>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</si>
  <si>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</si>
  <si>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</si>
  <si>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</si>
  <si>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</si>
  <si>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</si>
  <si>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</si>
  <si>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</si>
  <si>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</si>
  <si>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</si>
  <si>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</si>
  <si>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</si>
  <si>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</si>
  <si>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</si>
  <si>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</si>
  <si>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</si>
  <si>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</si>
  <si>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</si>
  <si>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</si>
  <si>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</si>
  <si>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</si>
  <si>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</si>
  <si>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</si>
  <si>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</si>
  <si>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</si>
  <si>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</si>
  <si>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</si>
  <si>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</si>
  <si>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</si>
  <si>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</si>
  <si>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</si>
  <si>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</si>
  <si>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</si>
  <si>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</si>
  <si>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</si>
  <si>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</si>
  <si>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</si>
  <si>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</si>
  <si>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</si>
  <si>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</si>
  <si>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</si>
  <si>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</si>
  <si>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</si>
  <si>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</si>
  <si>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</si>
  <si>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</si>
  <si>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</si>
  <si>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</si>
  <si>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</si>
  <si>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</si>
  <si>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</si>
  <si>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</si>
  <si>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</si>
  <si>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</si>
  <si>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</si>
  <si>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</si>
  <si>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</si>
  <si>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</si>
  <si>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</si>
  <si>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</si>
  <si>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</si>
  <si>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</si>
  <si>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</si>
  <si>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</si>
  <si>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</si>
  <si>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</si>
  <si>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</si>
  <si>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</si>
  <si>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</si>
  <si>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</si>
  <si>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</si>
  <si>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</si>
  <si>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</si>
  <si>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</si>
  <si>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</si>
  <si>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</si>
  <si>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</si>
  <si>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</si>
  <si>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</si>
  <si>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</si>
  <si>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</si>
  <si>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</si>
  <si>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</si>
  <si>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</si>
  <si>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</si>
  <si>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</si>
  <si>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</si>
  <si>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</si>
  <si>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</si>
  <si>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</si>
  <si>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</si>
  <si>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</si>
  <si>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</si>
  <si>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</si>
  <si>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</si>
  <si>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</si>
  <si>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</si>
  <si>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</si>
  <si>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</si>
  <si>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</si>
  <si>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</si>
  <si>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</si>
  <si>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</si>
  <si>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</si>
  <si>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</si>
  <si>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</si>
  <si>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</si>
  <si>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</si>
  <si>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</si>
  <si>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</si>
  <si>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</si>
  <si>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</si>
  <si>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</si>
  <si>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</si>
  <si>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</si>
  <si>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</si>
  <si>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</si>
  <si>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</si>
  <si>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</si>
  <si>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</si>
  <si>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</si>
  <si>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</si>
  <si>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</si>
  <si>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</si>
  <si>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</si>
  <si>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</si>
  <si>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</si>
  <si>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</si>
  <si>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</si>
  <si>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</si>
  <si>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</si>
  <si>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</si>
  <si>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</si>
  <si>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</si>
  <si>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</si>
  <si>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</si>
  <si>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</si>
  <si>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</si>
  <si>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</si>
  <si>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</si>
  <si>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</si>
  <si>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</si>
  <si>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</si>
  <si>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</si>
  <si>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</si>
  <si>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</si>
  <si>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</si>
  <si>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</si>
  <si>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</si>
  <si>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</si>
  <si>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</si>
  <si>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</si>
  <si>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</si>
  <si>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</si>
  <si>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</si>
  <si>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</si>
  <si>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</si>
  <si>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</si>
  <si>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</si>
  <si>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</si>
  <si>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</si>
  <si>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</si>
  <si>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</si>
  <si>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</si>
  <si>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</si>
  <si>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</si>
  <si>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</si>
  <si>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</si>
  <si>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</si>
  <si>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</si>
  <si>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</si>
  <si>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</si>
  <si>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</si>
  <si>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</si>
  <si>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</si>
  <si>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</si>
  <si>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</si>
  <si>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</si>
  <si>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</si>
  <si>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</si>
  <si>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</si>
  <si>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</si>
  <si>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</si>
  <si>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</si>
  <si>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</si>
  <si>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</si>
  <si>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</si>
  <si>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</si>
  <si>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</si>
  <si>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</si>
  <si>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</si>
  <si>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</si>
  <si>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</si>
  <si>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</si>
  <si>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</si>
  <si>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</si>
  <si>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</si>
  <si>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</si>
  <si>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</si>
  <si>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</si>
  <si>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</si>
  <si>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</si>
  <si>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</si>
  <si>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</si>
  <si>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</si>
  <si>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</si>
  <si>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</si>
  <si>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</si>
  <si>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</si>
  <si>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</si>
  <si>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</si>
  <si>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</si>
  <si>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</si>
  <si>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</si>
  <si>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</si>
  <si>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</si>
  <si>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</si>
  <si>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</si>
  <si>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</si>
  <si>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</si>
  <si>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</si>
  <si>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</si>
  <si>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</si>
  <si>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</si>
  <si>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</si>
  <si>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</si>
  <si>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</si>
  <si>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</si>
  <si>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</si>
  <si>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</si>
  <si>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</si>
  <si>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</si>
  <si>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</si>
  <si>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</si>
  <si>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</si>
  <si>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</si>
  <si>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</si>
  <si>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</si>
  <si>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</si>
  <si>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</si>
  <si>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</si>
  <si>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</si>
  <si>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</si>
  <si>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</si>
  <si>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</si>
  <si>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</si>
  <si>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</si>
  <si>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</si>
  <si>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</si>
  <si>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</si>
  <si>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</si>
  <si>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</si>
  <si>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</si>
  <si>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</si>
  <si>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</si>
  <si>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</si>
  <si>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</si>
  <si>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</si>
  <si>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</si>
  <si>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</si>
  <si>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</si>
  <si>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</si>
  <si>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</si>
  <si>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</si>
  <si>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</si>
  <si>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</si>
  <si>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</si>
  <si>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</si>
  <si>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</si>
  <si>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</si>
  <si>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</si>
  <si>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</si>
  <si>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</si>
  <si>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</si>
  <si>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</si>
  <si>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</si>
  <si>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</si>
  <si>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</si>
  <si>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</si>
  <si>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</si>
  <si>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</si>
  <si>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</si>
  <si>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</si>
  <si>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</si>
  <si>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</si>
  <si>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</si>
  <si>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</si>
  <si>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</si>
  <si>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</si>
  <si>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</si>
  <si>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</si>
  <si>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</si>
  <si>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</si>
  <si>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</si>
  <si>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</si>
  <si>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</si>
  <si>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</si>
  <si>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</si>
  <si>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</si>
  <si>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</si>
  <si>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</si>
  <si>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</si>
  <si>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</si>
  <si>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</si>
  <si>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</si>
  <si>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</si>
  <si>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</si>
  <si>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</si>
  <si>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</si>
  <si>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</si>
  <si>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</si>
  <si>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</si>
  <si>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</si>
  <si>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</si>
  <si>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</si>
  <si>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</si>
  <si>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</si>
  <si>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</si>
  <si>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</si>
  <si>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</si>
  <si>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</si>
  <si>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</si>
  <si>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</si>
  <si>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</si>
  <si>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</si>
  <si>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</si>
  <si>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</si>
  <si>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</si>
  <si>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</si>
  <si>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</si>
  <si>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</si>
  <si>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</si>
  <si>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</si>
  <si>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</si>
  <si>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</si>
  <si>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</si>
  <si>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</si>
  <si>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</si>
  <si>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</si>
  <si>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</si>
  <si>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</si>
  <si>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</si>
  <si>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</si>
  <si>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</si>
  <si>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</si>
  <si>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</si>
  <si>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</si>
  <si>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</si>
  <si>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</si>
  <si>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</si>
  <si>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</si>
  <si>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</si>
  <si>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</si>
  <si>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</si>
  <si>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</si>
  <si>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</si>
  <si>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</si>
  <si>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</si>
  <si>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</si>
  <si>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</si>
  <si>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</si>
  <si>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</si>
  <si>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</si>
  <si>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</si>
  <si>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</si>
  <si>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</si>
  <si>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</si>
  <si>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</si>
  <si>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</si>
  <si>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</si>
  <si>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</si>
  <si>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</si>
  <si>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</si>
  <si>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</si>
  <si>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</si>
  <si>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</si>
  <si>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</si>
  <si>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</si>
  <si>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</si>
  <si>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</si>
  <si>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</si>
  <si>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</si>
  <si>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</si>
  <si>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</si>
  <si>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</si>
  <si>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</si>
  <si>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</si>
  <si>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</si>
  <si>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</si>
  <si>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</si>
  <si>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</si>
  <si>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</si>
  <si>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</si>
  <si>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</si>
  <si>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</si>
  <si>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</si>
  <si>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</si>
  <si>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</si>
  <si>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</si>
  <si>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</si>
  <si>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</si>
  <si>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</si>
  <si>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</si>
  <si>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</si>
  <si>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</si>
  <si>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</si>
  <si>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</si>
  <si>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</si>
  <si>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</si>
  <si>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</si>
  <si>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</si>
  <si>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</si>
  <si>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</si>
  <si>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</si>
  <si>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</si>
  <si>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</si>
  <si>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</si>
  <si>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</si>
  <si>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</si>
  <si>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</si>
  <si>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</si>
  <si>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</si>
  <si>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</si>
  <si>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</si>
  <si>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</si>
  <si>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</si>
  <si>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</si>
  <si>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</si>
  <si>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</si>
  <si>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</si>
  <si>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</si>
  <si>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</si>
  <si>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</si>
  <si>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</si>
  <si>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</si>
  <si>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</si>
  <si>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</si>
  <si>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</si>
  <si>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</si>
  <si>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</si>
  <si>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</si>
  <si>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</si>
  <si>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</si>
  <si>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</si>
  <si>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</si>
  <si>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</si>
  <si>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</si>
  <si>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</si>
  <si>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</si>
  <si>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</si>
  <si>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</si>
  <si>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</si>
  <si>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</si>
  <si>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</si>
  <si>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</si>
  <si>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</si>
  <si>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</si>
  <si>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</si>
  <si>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</si>
  <si>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</si>
  <si>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</si>
  <si>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</si>
  <si>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</si>
  <si>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</si>
  <si>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</si>
  <si>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</si>
  <si>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</si>
  <si>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</si>
  <si>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</si>
  <si>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</si>
  <si>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</si>
  <si>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</si>
  <si>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</si>
  <si>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</si>
  <si>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</si>
  <si>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</si>
  <si>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</si>
  <si>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</si>
  <si>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</si>
  <si>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</si>
  <si>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</si>
  <si>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</si>
  <si>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</si>
  <si>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</si>
  <si>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</si>
  <si>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</si>
  <si>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</si>
  <si>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</si>
  <si>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</si>
  <si>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</si>
  <si>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</si>
  <si>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</si>
  <si>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</si>
  <si>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</si>
  <si>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</si>
  <si>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</si>
  <si>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</si>
  <si>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</si>
  <si>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</si>
  <si>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</si>
  <si>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</si>
  <si>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</si>
  <si>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</si>
  <si>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</si>
  <si>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</si>
  <si>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</si>
  <si>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</si>
  <si>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</si>
  <si>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</si>
  <si>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</si>
  <si>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</si>
  <si>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</si>
  <si>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</si>
  <si>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</si>
  <si>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</si>
  <si>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</si>
  <si>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</si>
  <si>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</si>
  <si>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</si>
  <si>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</si>
  <si>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</si>
  <si>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</si>
  <si>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</si>
  <si>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</si>
  <si>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</si>
  <si>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</si>
  <si>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</si>
  <si>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</si>
  <si>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</si>
  <si>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</si>
  <si>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</si>
  <si>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</si>
  <si>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</si>
  <si>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</si>
  <si>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</si>
  <si>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</si>
  <si>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</si>
  <si>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</si>
  <si>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</si>
  <si>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</si>
  <si>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</si>
  <si>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</si>
  <si>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</si>
  <si>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</si>
  <si>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</si>
  <si>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</si>
  <si>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</si>
  <si>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</si>
  <si>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</si>
  <si>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</si>
  <si>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</si>
  <si>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</si>
  <si>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</si>
  <si>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</si>
  <si>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</si>
  <si>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</si>
  <si>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</si>
  <si>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</si>
  <si>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</si>
  <si>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</si>
  <si>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</si>
  <si>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</si>
  <si>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</si>
  <si>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</si>
  <si>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</si>
  <si>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</si>
  <si>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</si>
  <si>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</si>
  <si>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</si>
  <si>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</si>
  <si>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</si>
  <si>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</si>
  <si>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</si>
  <si>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</si>
  <si>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</si>
  <si>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</si>
  <si>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</si>
  <si>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</si>
  <si>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</si>
  <si>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</si>
  <si>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</si>
  <si>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</si>
  <si>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</si>
  <si>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</si>
  <si>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</si>
  <si>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</si>
  <si>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</si>
  <si>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</si>
  <si>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</si>
  <si>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</si>
  <si>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</si>
  <si>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</si>
  <si>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</si>
  <si>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</si>
  <si>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</si>
  <si>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</si>
  <si>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</si>
  <si>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</si>
  <si>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</si>
  <si>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</si>
  <si>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</si>
  <si>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</si>
  <si>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</si>
  <si>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</si>
  <si>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</si>
  <si>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</si>
  <si>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</si>
  <si>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</si>
  <si>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</si>
  <si>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</si>
  <si>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</si>
  <si>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</si>
  <si>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</si>
  <si>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</si>
  <si>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</si>
  <si>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</si>
  <si>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</si>
  <si>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</si>
  <si>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</si>
  <si>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</si>
  <si>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</si>
  <si>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</si>
  <si>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</si>
  <si>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</si>
  <si>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</si>
  <si>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</si>
  <si>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</si>
  <si>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</si>
  <si>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</si>
  <si>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</si>
  <si>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</si>
  <si>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</si>
  <si>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</si>
  <si>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</si>
  <si>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</si>
  <si>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</si>
  <si>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</si>
  <si>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</si>
  <si>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</si>
  <si>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</si>
  <si>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</si>
  <si>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</si>
  <si>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</si>
  <si>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</si>
  <si>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</si>
  <si>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</si>
  <si>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</si>
  <si>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</si>
  <si>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</si>
  <si>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</si>
  <si>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</si>
  <si>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</si>
  <si>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</si>
  <si>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</si>
  <si>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</si>
  <si>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</si>
  <si>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</si>
  <si>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</si>
  <si>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</si>
  <si>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</si>
  <si>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</si>
  <si>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</si>
  <si>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</si>
  <si>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</si>
  <si>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</si>
  <si>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</si>
  <si>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</si>
  <si>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</si>
  <si>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</si>
  <si>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</si>
  <si>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</si>
  <si>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</si>
  <si>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</si>
  <si>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</si>
  <si>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</si>
  <si>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</si>
  <si>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</si>
  <si>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</si>
  <si>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</si>
  <si>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</si>
  <si>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</si>
  <si>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</si>
  <si>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</si>
  <si>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</si>
  <si>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</si>
  <si>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</si>
  <si>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</si>
  <si>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</si>
  <si>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</si>
  <si>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</si>
  <si>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</si>
  <si>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</si>
  <si>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</si>
  <si>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</si>
  <si>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</si>
  <si>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</si>
  <si>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</si>
  <si>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</si>
  <si>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</si>
  <si>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</si>
  <si>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</si>
  <si>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</si>
  <si>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</si>
  <si>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</si>
  <si>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</si>
  <si>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</si>
  <si>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</si>
  <si>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</si>
  <si>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</si>
  <si>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</si>
  <si>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</si>
  <si>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</si>
  <si>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</si>
  <si>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</si>
  <si>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</si>
  <si>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</si>
  <si>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</si>
  <si>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</si>
  <si>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</si>
  <si>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</si>
  <si>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</si>
  <si>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</si>
  <si>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</si>
  <si>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</si>
  <si>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</si>
  <si>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</si>
  <si>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</si>
  <si>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</si>
  <si>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</si>
  <si>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</si>
  <si>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</si>
  <si>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</si>
  <si>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</si>
  <si>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</si>
  <si>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</si>
  <si>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</si>
  <si>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</si>
  <si>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</si>
  <si>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</si>
  <si>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</si>
  <si>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</si>
  <si>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</si>
  <si>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</si>
  <si>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</si>
  <si>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</si>
  <si>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</si>
  <si>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</si>
  <si>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</si>
  <si>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</si>
  <si>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</si>
  <si>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</si>
  <si>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</si>
  <si>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</si>
  <si>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</si>
  <si>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</si>
  <si>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</si>
  <si>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</si>
  <si>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</si>
  <si>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</si>
  <si>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</si>
  <si>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</si>
  <si>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</si>
  <si>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</si>
  <si>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</si>
  <si>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</si>
  <si>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</si>
  <si>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</si>
  <si>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</si>
  <si>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</si>
  <si>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</si>
  <si>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</si>
  <si>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</si>
  <si>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</si>
  <si>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</si>
  <si>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</si>
  <si>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</si>
  <si>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</si>
  <si>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</si>
  <si>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</si>
  <si>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</si>
  <si>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</si>
  <si>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</si>
  <si>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</si>
  <si>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</si>
  <si>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</si>
  <si>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</si>
  <si>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</si>
  <si>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</si>
  <si>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</si>
  <si>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</si>
  <si>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</si>
  <si>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</si>
  <si>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</si>
  <si>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</si>
  <si>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</si>
  <si>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</si>
  <si>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</si>
  <si>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</si>
  <si>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</si>
  <si>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</si>
  <si>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</si>
  <si>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</si>
  <si>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</si>
  <si>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</si>
  <si>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</si>
  <si>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</si>
  <si>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</si>
  <si>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</si>
  <si>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</si>
  <si>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</si>
  <si>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</si>
  <si>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</si>
  <si>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</si>
  <si>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</si>
  <si>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</si>
  <si>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</si>
  <si>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</si>
  <si>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</si>
  <si>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</si>
  <si>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</si>
  <si>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</si>
  <si>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</si>
  <si>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</si>
  <si>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</si>
  <si>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</si>
  <si>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</si>
  <si>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</si>
  <si>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</si>
  <si>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</si>
  <si>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</si>
  <si>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</si>
  <si>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</si>
  <si>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</si>
  <si>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</si>
  <si>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</si>
  <si>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</si>
  <si>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</si>
  <si>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</si>
  <si>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</si>
  <si>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</si>
  <si>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</si>
  <si>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</si>
  <si>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</si>
  <si>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</si>
  <si>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</si>
  <si>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</si>
  <si>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</si>
  <si>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</si>
  <si>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</si>
  <si>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</si>
  <si>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</si>
  <si>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</si>
  <si>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</si>
  <si>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</si>
  <si>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</si>
  <si>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</si>
  <si>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</si>
  <si>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</si>
  <si>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</si>
  <si>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</si>
  <si>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</si>
  <si>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</si>
  <si>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</si>
  <si>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</si>
  <si>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</si>
  <si>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</si>
  <si>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</si>
  <si>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</si>
  <si>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</si>
  <si>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</si>
  <si>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</si>
  <si>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</si>
  <si>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</si>
  <si>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</si>
  <si>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</si>
  <si>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</si>
  <si>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</si>
  <si>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</si>
  <si>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</si>
  <si>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</si>
  <si>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</si>
  <si>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</si>
  <si>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</si>
  <si>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</si>
  <si>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</si>
  <si>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</si>
  <si>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</si>
  <si>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</si>
  <si>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</si>
  <si>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</si>
  <si>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</si>
  <si>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</si>
  <si>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</si>
  <si>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</si>
  <si>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</si>
  <si>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</si>
  <si>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</si>
  <si>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</si>
  <si>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</si>
  <si>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</si>
  <si>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</si>
  <si>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</si>
  <si>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</si>
  <si>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</si>
  <si>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</si>
  <si>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</si>
  <si>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</si>
  <si>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</si>
  <si>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</si>
  <si>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</si>
  <si>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</si>
  <si>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</si>
  <si>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</si>
  <si>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</si>
  <si>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</si>
  <si>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</si>
  <si>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</si>
  <si>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</si>
  <si>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</si>
  <si>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</si>
  <si>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</si>
  <si>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</si>
  <si>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</si>
  <si>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</si>
  <si>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</si>
  <si>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</si>
  <si>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</si>
  <si>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</si>
  <si>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</si>
  <si>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</si>
  <si>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</si>
  <si>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</si>
  <si>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</si>
  <si>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</si>
  <si>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</si>
  <si>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</si>
  <si>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</si>
  <si>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</si>
  <si>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</si>
  <si>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</si>
  <si>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</si>
  <si>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</si>
  <si>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</si>
  <si>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</si>
  <si>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</si>
  <si>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</si>
  <si>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</si>
  <si>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</si>
  <si>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</si>
  <si>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</si>
  <si>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</si>
  <si>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</si>
  <si>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</si>
  <si>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</si>
  <si>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</si>
  <si>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</si>
  <si>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</si>
  <si>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</si>
  <si>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</si>
  <si>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</si>
  <si>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</si>
  <si>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</si>
  <si>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</si>
  <si>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</si>
  <si>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</si>
  <si>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</si>
  <si>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</si>
  <si>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</si>
  <si>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</si>
  <si>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</si>
  <si>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</si>
  <si>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</si>
  <si>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</si>
  <si>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</si>
  <si>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</si>
  <si>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</si>
  <si>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</si>
  <si>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</si>
  <si>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</si>
  <si>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</si>
  <si>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</si>
  <si>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</si>
  <si>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</si>
  <si>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</si>
  <si>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</si>
  <si>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</si>
  <si>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</si>
  <si>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</si>
  <si>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</si>
  <si>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</si>
  <si>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</si>
  <si>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</si>
  <si>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</si>
  <si>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</si>
  <si>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</si>
  <si>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</si>
  <si>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</si>
  <si>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</si>
  <si>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</si>
  <si>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</si>
  <si>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</si>
  <si>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</si>
  <si>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</si>
  <si>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</si>
  <si>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</si>
  <si>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</si>
  <si>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</si>
  <si>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</si>
  <si>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</si>
  <si>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</si>
  <si>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</si>
  <si>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</si>
  <si>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</si>
  <si>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</si>
  <si>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</si>
  <si>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</si>
  <si>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</si>
  <si>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</si>
  <si>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</si>
  <si>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</si>
  <si>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</si>
  <si>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</si>
  <si>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</si>
  <si>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</si>
  <si>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</si>
  <si>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</si>
  <si>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</si>
  <si>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</si>
  <si>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</si>
  <si>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</si>
  <si>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</si>
  <si>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</si>
  <si>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</si>
  <si>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</si>
  <si>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</si>
  <si>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</si>
  <si>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</si>
  <si>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</si>
  <si>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</si>
  <si>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</si>
  <si>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</si>
  <si>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</si>
  <si>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</si>
  <si>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</si>
  <si>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</si>
  <si>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</si>
  <si>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</si>
  <si>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</si>
  <si>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</si>
  <si>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</si>
  <si>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</si>
  <si>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</si>
  <si>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</si>
  <si>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</si>
  <si>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</si>
  <si>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</si>
  <si>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</si>
  <si>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</si>
  <si>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</si>
  <si>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</si>
  <si>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</si>
  <si>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</si>
  <si>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</si>
  <si>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</si>
  <si>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</si>
  <si>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</si>
  <si>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</si>
  <si>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</si>
  <si>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</si>
  <si>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</si>
  <si>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</si>
  <si>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</si>
  <si>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</si>
  <si>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</si>
  <si>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</si>
  <si>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</si>
  <si>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</si>
  <si>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</si>
  <si>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</si>
  <si>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</si>
  <si>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</si>
  <si>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</si>
  <si>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</si>
  <si>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</si>
  <si>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</si>
  <si>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</si>
  <si>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</si>
  <si>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</si>
  <si>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</si>
  <si>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</si>
  <si>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</si>
  <si>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</si>
  <si>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</si>
  <si>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</si>
  <si>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</si>
  <si>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</si>
  <si>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</si>
  <si>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</si>
  <si>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</si>
  <si>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</si>
  <si>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</si>
  <si>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</si>
  <si>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</si>
  <si>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</si>
  <si>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</si>
  <si>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</si>
  <si>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</si>
  <si>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</si>
  <si>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</si>
  <si>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</si>
  <si>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</si>
  <si>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</si>
  <si>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</si>
  <si>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</si>
  <si>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</si>
  <si>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</si>
  <si>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</si>
  <si>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</si>
  <si>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</si>
  <si>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</si>
  <si>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</si>
  <si>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</si>
  <si>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</si>
  <si>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</si>
  <si>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</si>
  <si>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</si>
  <si>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</si>
  <si>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</si>
  <si>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</si>
  <si>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</si>
  <si>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</si>
  <si>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</si>
  <si>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</si>
  <si>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</si>
  <si>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</si>
  <si>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</si>
  <si>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</si>
  <si>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</si>
  <si>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</si>
  <si>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</si>
  <si>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</si>
  <si>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</si>
  <si>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</si>
  <si>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</si>
  <si>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</si>
  <si>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</si>
  <si>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</si>
  <si>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</si>
  <si>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</si>
  <si>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</si>
  <si>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</si>
  <si>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</si>
  <si>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</si>
  <si>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</si>
  <si>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</si>
  <si>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</si>
  <si>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</si>
  <si>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</si>
  <si>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</si>
  <si>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</si>
  <si>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</si>
  <si>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</si>
  <si>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</si>
  <si>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</si>
  <si>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</si>
  <si>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</si>
  <si>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</si>
  <si>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</si>
  <si>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</si>
  <si>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</si>
  <si>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</si>
  <si>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</si>
  <si>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</si>
  <si>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</si>
  <si>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</si>
  <si>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</si>
  <si>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</si>
  <si>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</si>
  <si>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</si>
  <si>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</si>
  <si>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</si>
  <si>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</si>
  <si>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</si>
  <si>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</si>
  <si>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</si>
  <si>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</si>
  <si>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</si>
  <si>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</si>
  <si>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</si>
  <si>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</si>
  <si>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</si>
  <si>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</si>
  <si>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</si>
  <si>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</si>
  <si>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</si>
  <si>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</si>
  <si>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</si>
  <si>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</si>
  <si>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</si>
  <si>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</si>
  <si>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</si>
  <si>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</si>
  <si>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</si>
  <si>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</si>
  <si>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</si>
  <si>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</si>
  <si>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</si>
  <si>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</si>
  <si>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</si>
  <si>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</si>
  <si>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</si>
  <si>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</si>
  <si>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</si>
  <si>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</si>
  <si>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</si>
  <si>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</si>
  <si>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</si>
  <si>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</si>
  <si>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</si>
  <si>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</si>
  <si>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</si>
  <si>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</si>
  <si>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</si>
  <si>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</si>
  <si>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</si>
  <si>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</si>
  <si>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</si>
  <si>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</si>
  <si>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</si>
  <si>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</si>
  <si>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</si>
  <si>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</si>
  <si>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</si>
  <si>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</si>
  <si>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</si>
  <si>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</si>
  <si>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</si>
  <si>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</si>
  <si>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</si>
  <si>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</si>
  <si>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</si>
  <si>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</si>
  <si>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</si>
  <si>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</si>
  <si>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</si>
  <si>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</si>
  <si>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</si>
  <si>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</si>
  <si>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</si>
  <si>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</si>
  <si>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</si>
  <si>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</si>
  <si>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</si>
  <si>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</si>
  <si>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</si>
  <si>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</si>
  <si>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</si>
  <si>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</si>
  <si>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</si>
  <si>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</si>
  <si>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</si>
  <si>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</si>
  <si>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</si>
  <si>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</si>
  <si>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</si>
  <si>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</si>
  <si>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</si>
  <si>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</si>
  <si>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</si>
  <si>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</si>
  <si>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</si>
  <si>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</si>
  <si>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</si>
  <si>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</si>
  <si>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</si>
  <si>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</si>
  <si>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</si>
  <si>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</si>
  <si>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</si>
  <si>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</si>
  <si>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</si>
  <si>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</si>
  <si>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</si>
  <si>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</si>
  <si>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</si>
  <si>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</si>
  <si>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</si>
  <si>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</si>
  <si>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</si>
  <si>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</si>
  <si>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</si>
  <si>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</si>
  <si>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</si>
  <si>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</si>
  <si>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</si>
  <si>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</si>
  <si>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</si>
  <si>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</si>
  <si>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</si>
  <si>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</si>
  <si>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</si>
  <si>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</si>
  <si>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</si>
  <si>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</si>
  <si>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</si>
  <si>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</si>
  <si>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</si>
  <si>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</si>
  <si>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</si>
  <si>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</si>
  <si>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</si>
  <si>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</si>
  <si>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</si>
  <si>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</si>
  <si>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</si>
  <si>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</si>
  <si>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</si>
  <si>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</si>
  <si>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</si>
  <si>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</si>
  <si>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</si>
  <si>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</si>
  <si>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</si>
  <si>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</si>
  <si>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</si>
  <si>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</si>
  <si>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</si>
  <si>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</si>
  <si>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</si>
  <si>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</si>
  <si>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</si>
  <si>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</si>
  <si>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</si>
  <si>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</si>
  <si>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</si>
  <si>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</si>
  <si>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</si>
  <si>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</si>
  <si>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</si>
  <si>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</si>
  <si>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</si>
  <si>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</si>
  <si>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</si>
  <si>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</si>
  <si>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</si>
  <si>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</si>
  <si>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</si>
  <si>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</si>
  <si>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</si>
  <si>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</si>
  <si>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</si>
  <si>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</si>
  <si>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</si>
  <si>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</si>
  <si>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</si>
  <si>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</si>
  <si>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</si>
  <si>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</si>
  <si>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</si>
  <si>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</si>
  <si>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</si>
  <si>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</si>
  <si>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</si>
  <si>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</si>
  <si>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</si>
  <si>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</si>
  <si>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</si>
  <si>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</si>
  <si>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</si>
  <si>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</si>
  <si>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</si>
  <si>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</si>
  <si>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</si>
  <si>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</si>
  <si>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</si>
  <si>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</si>
  <si>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</si>
  <si>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</si>
  <si>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</si>
  <si>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</si>
  <si>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</si>
  <si>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</si>
  <si>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</si>
  <si>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</si>
  <si>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</si>
  <si>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</si>
  <si>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</si>
  <si>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</si>
  <si>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</si>
  <si>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</si>
  <si>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</si>
  <si>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</si>
  <si>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</si>
  <si>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</si>
  <si>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</si>
  <si>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</si>
  <si>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</si>
  <si>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</si>
  <si>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</si>
  <si>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</si>
  <si>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</si>
  <si>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</si>
  <si>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</si>
  <si>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</si>
  <si>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</si>
  <si>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</si>
  <si>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</si>
  <si>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</si>
  <si>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</si>
  <si>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</si>
  <si>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</si>
  <si>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</si>
  <si>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</si>
  <si>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</si>
  <si>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</si>
  <si>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</si>
  <si>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</si>
  <si>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</si>
  <si>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</si>
  <si>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</si>
  <si>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</si>
  <si>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</si>
  <si>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</si>
  <si>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</si>
  <si>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</si>
  <si>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</si>
  <si>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</si>
  <si>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</si>
  <si>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</si>
  <si>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</si>
  <si>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</si>
  <si>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</si>
  <si>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</si>
  <si>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</si>
  <si>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</si>
  <si>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</si>
  <si>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</si>
  <si>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</si>
  <si>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</si>
  <si>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</si>
  <si>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</si>
  <si>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</si>
  <si>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</si>
  <si>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</si>
  <si>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</si>
  <si>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</si>
  <si>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</si>
  <si>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</si>
  <si>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</si>
  <si>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</si>
  <si>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</si>
  <si>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</si>
  <si>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</si>
  <si>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</si>
  <si>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</si>
  <si>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</si>
  <si>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</si>
  <si>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</si>
  <si>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</si>
  <si>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</si>
  <si>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</si>
  <si>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</si>
  <si>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</si>
  <si>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</si>
  <si>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</si>
  <si>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</si>
  <si>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</si>
  <si>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</si>
  <si>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</si>
  <si>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</si>
  <si>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</si>
  <si>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</si>
  <si>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</si>
  <si>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</si>
  <si>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</si>
  <si>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</si>
  <si>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</si>
  <si>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</si>
  <si>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</si>
  <si>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</si>
  <si>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</si>
  <si>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</si>
  <si>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</si>
  <si>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</si>
  <si>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</si>
  <si>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</si>
  <si>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</si>
  <si>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</si>
  <si>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</si>
  <si>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</si>
  <si>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</si>
  <si>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</si>
  <si>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</si>
  <si>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</si>
  <si>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</si>
  <si>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</si>
  <si>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</si>
  <si>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</si>
  <si>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</si>
  <si>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</si>
  <si>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</si>
  <si>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</si>
  <si>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</si>
  <si>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</si>
  <si>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</si>
  <si>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</si>
  <si>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</si>
  <si>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</si>
  <si>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</si>
  <si>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</si>
  <si>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</si>
  <si>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</si>
  <si>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</si>
  <si>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</si>
  <si>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</si>
  <si>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</si>
  <si>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</si>
  <si>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</si>
  <si>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</si>
  <si>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</si>
  <si>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</si>
  <si>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</si>
  <si>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</si>
  <si>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</si>
  <si>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</si>
  <si>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</si>
  <si>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</si>
  <si>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</si>
  <si>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</si>
  <si>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</si>
  <si>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</si>
  <si>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</si>
  <si>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</si>
  <si>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</si>
  <si>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</si>
  <si>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</si>
  <si>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</si>
  <si>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</si>
  <si>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</si>
  <si>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</si>
  <si>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</si>
  <si>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</si>
  <si>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</si>
  <si>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</si>
  <si>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</si>
  <si>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</si>
  <si>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</si>
  <si>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</si>
  <si>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</si>
  <si>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</si>
  <si>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</si>
  <si>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</si>
  <si>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</si>
  <si>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</si>
  <si>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</si>
  <si>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</si>
  <si>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</si>
  <si>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</si>
  <si>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</si>
  <si>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</si>
  <si>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</si>
  <si>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</si>
  <si>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</si>
  <si>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</si>
  <si>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</si>
  <si>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</si>
  <si>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</si>
  <si>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</si>
  <si>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</si>
  <si>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</si>
  <si>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</si>
  <si>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</si>
  <si>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</si>
  <si>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</si>
  <si>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</si>
  <si>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</si>
  <si>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</si>
  <si>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</si>
  <si>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</si>
  <si>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</si>
  <si>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</si>
  <si>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</si>
  <si>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</si>
  <si>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</si>
  <si>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</si>
  <si>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</si>
  <si>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</si>
  <si>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</si>
  <si>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</si>
  <si>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</si>
  <si>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</si>
  <si>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</si>
  <si>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</si>
  <si>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</si>
  <si>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</si>
  <si>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</si>
  <si>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</si>
  <si>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</si>
  <si>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</si>
  <si>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</si>
  <si>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</si>
  <si>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</si>
  <si>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</si>
  <si>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</si>
  <si>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</si>
  <si>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</si>
  <si>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</si>
  <si>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</si>
  <si>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</si>
  <si>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</si>
  <si>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</si>
  <si>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</si>
  <si>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</si>
  <si>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</si>
  <si>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</si>
  <si>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</si>
  <si>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</si>
  <si>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</si>
  <si>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</si>
  <si>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</si>
  <si>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</si>
  <si>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</si>
  <si>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</si>
  <si>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</si>
  <si>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</si>
  <si>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</si>
  <si>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</si>
  <si>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</si>
  <si>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</si>
  <si>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</si>
  <si>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</si>
  <si>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</si>
  <si>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</si>
  <si>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</si>
  <si>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</si>
  <si>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</si>
  <si>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</si>
  <si>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</si>
  <si>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</si>
  <si>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</si>
  <si>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</si>
  <si>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</si>
  <si>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</si>
  <si>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</si>
  <si>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</si>
  <si>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</si>
  <si>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</si>
  <si>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</si>
  <si>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</si>
  <si>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</si>
  <si>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</si>
  <si>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</si>
  <si>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</si>
  <si>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</si>
  <si>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</si>
  <si>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</si>
  <si>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</si>
  <si>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</si>
  <si>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</si>
  <si>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</si>
  <si>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</si>
  <si>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</si>
  <si>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</si>
  <si>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</si>
  <si>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</si>
  <si>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</si>
  <si>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</si>
  <si>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</si>
  <si>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</si>
  <si>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</si>
  <si>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</si>
  <si>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</si>
  <si>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</si>
  <si>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</si>
  <si>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</si>
  <si>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</si>
  <si>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</si>
  <si>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</si>
  <si>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</si>
  <si>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</si>
  <si>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</si>
  <si>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</si>
  <si>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</si>
  <si>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</si>
  <si>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</si>
  <si>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</si>
  <si>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</si>
  <si>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</si>
  <si>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</si>
  <si>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</si>
  <si>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</si>
  <si>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</si>
  <si>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</si>
  <si>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</si>
  <si>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</si>
  <si>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</si>
  <si>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</si>
  <si>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</si>
  <si>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</si>
  <si>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</si>
  <si>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</si>
  <si>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</si>
  <si>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</si>
  <si>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</si>
  <si>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</si>
  <si>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</si>
  <si>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</si>
  <si>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</si>
  <si>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</si>
  <si>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</si>
  <si>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</si>
  <si>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</si>
  <si>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</si>
  <si>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</si>
  <si>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</si>
  <si>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</si>
  <si>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</si>
  <si>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</si>
  <si>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</si>
  <si>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</si>
  <si>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</si>
  <si>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</si>
  <si>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</si>
  <si>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</si>
  <si>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</si>
  <si>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</si>
  <si>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</si>
  <si>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</si>
  <si>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</si>
  <si>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</si>
  <si>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</si>
  <si>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</si>
  <si>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</si>
  <si>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</si>
  <si>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</si>
  <si>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</si>
  <si>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</si>
  <si>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</si>
  <si>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</si>
  <si>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</si>
  <si>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</si>
  <si>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</si>
  <si>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</si>
  <si>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</si>
  <si>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</si>
  <si>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</si>
  <si>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</si>
  <si>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</si>
  <si>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</si>
  <si>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</si>
  <si>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</si>
  <si>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</si>
  <si>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</si>
  <si>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</si>
  <si>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</si>
  <si>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</si>
  <si>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</si>
  <si>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</si>
  <si>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</si>
  <si>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</si>
  <si>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</si>
  <si>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</si>
  <si>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</si>
  <si>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</si>
  <si>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</si>
  <si>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</si>
  <si>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</si>
  <si>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</si>
  <si>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</si>
  <si>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</si>
  <si>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</si>
  <si>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</si>
  <si>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</si>
  <si>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</si>
  <si>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</si>
  <si>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</si>
  <si>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</si>
  <si>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</si>
  <si>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</si>
  <si>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</si>
  <si>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</si>
  <si>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</si>
  <si>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</si>
  <si>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</si>
  <si>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</si>
  <si>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</si>
  <si>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</si>
  <si>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</si>
  <si>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</si>
  <si>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</si>
  <si>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</si>
  <si>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</si>
  <si>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</si>
  <si>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</si>
  <si>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</si>
  <si>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</si>
  <si>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</si>
  <si>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</si>
  <si>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</si>
  <si>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</si>
  <si>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</si>
  <si>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</si>
  <si>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</si>
  <si>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</si>
  <si>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</si>
  <si>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</si>
  <si>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</si>
  <si>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</si>
  <si>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</si>
  <si>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</si>
  <si>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</si>
  <si>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</si>
  <si>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</si>
  <si>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</si>
  <si>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</si>
  <si>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</si>
  <si>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</si>
  <si>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</si>
  <si>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</si>
  <si>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</si>
  <si>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</si>
  <si>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</si>
  <si>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</si>
  <si>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</si>
  <si>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</si>
  <si>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</si>
  <si>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</si>
  <si>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</si>
  <si>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</si>
  <si>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</si>
  <si>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</si>
  <si>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</si>
  <si>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</si>
  <si>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</si>
  <si>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</si>
  <si>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</si>
  <si>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</si>
  <si>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</si>
  <si>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</si>
  <si>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</si>
  <si>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</si>
  <si>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</si>
  <si>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</si>
  <si>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</si>
  <si>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</si>
  <si>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</si>
  <si>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</si>
  <si>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</si>
  <si>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</si>
  <si>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</si>
  <si>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</si>
  <si>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</si>
  <si>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</si>
  <si>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</si>
  <si>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</si>
  <si>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</si>
  <si>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</si>
  <si>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</si>
  <si>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</si>
  <si>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</si>
  <si>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</si>
  <si>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</si>
  <si>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</si>
  <si>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</si>
  <si>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</si>
  <si>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</si>
  <si>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</si>
  <si>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</si>
  <si>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</si>
  <si>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</si>
  <si>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</si>
  <si>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</si>
  <si>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</si>
  <si>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</si>
  <si>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</si>
  <si>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</si>
  <si>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</si>
  <si>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</si>
  <si>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</si>
  <si>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</si>
  <si>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</si>
  <si>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</si>
  <si>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</si>
  <si>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</si>
  <si>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</si>
  <si>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</si>
  <si>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</si>
  <si>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</si>
  <si>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</si>
  <si>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</si>
  <si>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</si>
  <si>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</si>
  <si>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</si>
  <si>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</si>
  <si>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</si>
  <si>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</si>
  <si>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</si>
  <si>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</si>
  <si>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</si>
  <si>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</si>
  <si>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</si>
  <si>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</si>
  <si>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</si>
  <si>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</si>
  <si>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</si>
  <si>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</si>
  <si>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</si>
  <si>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</si>
  <si>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</si>
  <si>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</si>
  <si>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</si>
  <si>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</si>
  <si>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</si>
  <si>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</si>
  <si>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</si>
  <si>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</si>
  <si>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</si>
  <si>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</si>
  <si>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</si>
  <si>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</si>
  <si>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</si>
  <si>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</si>
  <si>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</si>
  <si>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</si>
  <si>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</si>
  <si>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</si>
  <si>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</si>
  <si>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</si>
  <si>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</si>
  <si>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</si>
  <si>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</si>
  <si>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</si>
  <si>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</si>
  <si>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</si>
  <si>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</si>
  <si>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</si>
  <si>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</si>
  <si>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</si>
  <si>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</si>
  <si>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</si>
  <si>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</si>
  <si>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</si>
  <si>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</si>
  <si>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</si>
  <si>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</si>
  <si>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</si>
  <si>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</si>
  <si>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</si>
  <si>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</si>
  <si>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</si>
  <si>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</si>
  <si>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</si>
  <si>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</si>
  <si>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</si>
  <si>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</si>
  <si>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</si>
  <si>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</si>
  <si>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</si>
  <si>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</si>
  <si>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</si>
  <si>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</si>
  <si>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</si>
  <si>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</si>
  <si>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</si>
  <si>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</si>
  <si>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</si>
  <si>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</si>
  <si>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</si>
  <si>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</si>
  <si>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</si>
  <si>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</si>
  <si>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</si>
  <si>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</si>
  <si>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</si>
  <si>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</si>
  <si>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</si>
  <si>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</si>
  <si>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</si>
  <si>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</si>
  <si>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</si>
  <si>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</si>
  <si>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</si>
  <si>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</si>
  <si>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</si>
  <si>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</si>
  <si>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</si>
  <si>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</si>
  <si>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</si>
  <si>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</si>
  <si>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</si>
  <si>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</si>
  <si>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</si>
  <si>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</si>
  <si>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</si>
  <si>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</si>
  <si>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</si>
  <si>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</si>
  <si>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</si>
  <si>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</si>
  <si>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</si>
  <si>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</si>
  <si>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</si>
  <si>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</si>
  <si>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</si>
  <si>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</si>
  <si>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</si>
  <si>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</si>
  <si>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</si>
  <si>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</si>
  <si>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</si>
  <si>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</si>
  <si>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</si>
  <si>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</si>
  <si>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</si>
  <si>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</si>
  <si>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</si>
  <si>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</si>
  <si>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</si>
  <si>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</si>
  <si>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</si>
  <si>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</si>
  <si>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</si>
  <si>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</si>
  <si>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</si>
  <si>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</si>
  <si>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</si>
  <si>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</si>
  <si>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</si>
  <si>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</si>
  <si>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</si>
  <si>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</si>
  <si>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</si>
  <si>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</si>
  <si>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</si>
  <si>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</si>
  <si>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</si>
  <si>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</si>
  <si>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</si>
  <si>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</si>
  <si>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</si>
  <si>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</si>
  <si>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</si>
  <si>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</si>
  <si>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</si>
  <si>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</si>
  <si>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</si>
  <si>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</si>
  <si>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</si>
  <si>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</si>
  <si>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</si>
  <si>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</si>
  <si>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</si>
  <si>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</si>
  <si>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</si>
  <si>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</si>
  <si>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</si>
  <si>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</si>
  <si>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</si>
  <si>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</si>
  <si>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</si>
  <si>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</si>
  <si>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</si>
  <si>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</si>
  <si>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</si>
  <si>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</si>
  <si>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</si>
  <si>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</si>
  <si>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</si>
  <si>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</si>
  <si>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</si>
  <si>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</si>
  <si>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</si>
  <si>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</si>
  <si>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</si>
  <si>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</si>
  <si>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</si>
  <si>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</si>
  <si>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</si>
  <si>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</si>
  <si>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</si>
  <si>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</si>
  <si>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</si>
  <si>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</si>
  <si>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</si>
  <si>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</si>
  <si>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</si>
  <si>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</si>
  <si>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</si>
  <si>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</si>
  <si>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</si>
  <si>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</si>
  <si>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</si>
  <si>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</si>
  <si>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</si>
  <si>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</si>
  <si>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</si>
  <si>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</si>
  <si>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</si>
  <si>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</si>
  <si>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</si>
  <si>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</si>
  <si>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</si>
  <si>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</si>
  <si>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</si>
  <si>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</si>
  <si>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</si>
  <si>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</si>
  <si>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</si>
  <si>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</si>
  <si>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</si>
  <si>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</si>
  <si>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</si>
  <si>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</si>
  <si>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</si>
  <si>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</si>
  <si>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</si>
  <si>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</si>
  <si>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</si>
  <si>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</si>
  <si>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</si>
  <si>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</si>
  <si>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</si>
  <si>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</si>
  <si>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</si>
  <si>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</si>
  <si>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</si>
  <si>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</si>
  <si>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</si>
  <si>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</si>
  <si>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</si>
  <si>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</si>
  <si>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</si>
  <si>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</si>
  <si>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</si>
  <si>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</si>
  <si>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</si>
  <si>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</si>
  <si>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</si>
  <si>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</si>
  <si>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</si>
  <si>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</si>
  <si>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</si>
  <si>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</si>
  <si>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</si>
  <si>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</si>
  <si>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</si>
  <si>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</si>
  <si>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</si>
  <si>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</si>
  <si>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</si>
  <si>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</si>
  <si>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</si>
  <si>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</si>
  <si>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</si>
  <si>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</si>
  <si>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</si>
  <si>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</si>
  <si>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</si>
  <si>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</si>
  <si>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</si>
  <si>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</si>
  <si>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</si>
  <si>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</si>
  <si>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</si>
  <si>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</si>
  <si>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</si>
  <si>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</si>
  <si>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</si>
  <si>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</si>
  <si>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</si>
  <si>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</si>
  <si>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</si>
  <si>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</si>
  <si>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</si>
  <si>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</si>
  <si>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</si>
  <si>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</si>
  <si>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</si>
  <si>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</si>
  <si>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</si>
  <si>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</si>
  <si>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</si>
  <si>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</si>
  <si>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</si>
  <si>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</si>
  <si>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</si>
  <si>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</si>
  <si>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</si>
  <si>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</si>
  <si>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</si>
  <si>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</si>
  <si>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</si>
  <si>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</si>
  <si>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</si>
  <si>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</si>
  <si>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</si>
  <si>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</si>
  <si>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</si>
  <si>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</si>
  <si>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</si>
  <si>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</si>
  <si>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</si>
  <si>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</si>
  <si>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</si>
  <si>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</si>
  <si>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</si>
  <si>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</si>
  <si>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</si>
  <si>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</si>
  <si>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</si>
  <si>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</si>
  <si>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</si>
  <si>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</si>
  <si>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</si>
  <si>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</si>
  <si>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</si>
  <si>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</si>
  <si>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</si>
  <si>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</si>
  <si>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</si>
  <si>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</si>
  <si>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</si>
  <si>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</si>
  <si>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</si>
  <si>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</si>
  <si>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</si>
  <si>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</si>
  <si>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</si>
  <si>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</si>
  <si>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</si>
  <si>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</si>
  <si>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</si>
  <si>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</si>
  <si>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</si>
  <si>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</si>
  <si>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</si>
  <si>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</si>
  <si>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</si>
  <si>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</si>
  <si>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</si>
  <si>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</si>
  <si>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</si>
  <si>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</si>
  <si>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</si>
  <si>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</si>
  <si>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</si>
  <si>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</si>
  <si>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</si>
  <si>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</si>
  <si>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</si>
  <si>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</si>
  <si>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</si>
  <si>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</si>
  <si>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</si>
  <si>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</si>
  <si>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</si>
  <si>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</si>
  <si>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</si>
  <si>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</si>
  <si>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</si>
  <si>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</si>
  <si>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</si>
  <si>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</si>
  <si>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</si>
  <si>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</si>
  <si>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</si>
  <si>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</si>
  <si>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</si>
  <si>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</si>
  <si>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</si>
  <si>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</si>
  <si>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</si>
  <si>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</si>
  <si>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</si>
  <si>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</si>
  <si>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</si>
  <si>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</si>
  <si>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</si>
  <si>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</si>
  <si>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</si>
  <si>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</si>
  <si>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</si>
  <si>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</si>
  <si>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</si>
  <si>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</si>
  <si>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</si>
  <si>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</si>
  <si>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</si>
  <si>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</si>
  <si>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</si>
  <si>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</si>
  <si>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</si>
  <si>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</si>
  <si>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</si>
  <si>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</si>
  <si>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</si>
  <si>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</si>
  <si>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</si>
  <si>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</si>
  <si>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</si>
  <si>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</si>
  <si>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</si>
  <si>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</si>
  <si>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</si>
  <si>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</si>
  <si>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</si>
  <si>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</si>
  <si>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</si>
  <si>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</si>
  <si>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</si>
  <si>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</si>
  <si>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</si>
  <si>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</si>
  <si>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</si>
  <si>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</si>
  <si>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</si>
  <si>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</si>
  <si>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</si>
  <si>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</si>
  <si>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</si>
  <si>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</si>
  <si>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</si>
  <si>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</si>
  <si>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</si>
  <si>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</si>
  <si>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</si>
  <si>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</si>
  <si>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</si>
  <si>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</si>
  <si>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</si>
  <si>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</si>
  <si>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</si>
  <si>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</si>
  <si>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</si>
  <si>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</si>
  <si>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</si>
  <si>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</si>
  <si>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</si>
  <si>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</si>
  <si>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</si>
  <si>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</si>
  <si>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</si>
  <si>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</si>
  <si>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</si>
  <si>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</si>
  <si>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</si>
  <si>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</si>
  <si>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</si>
  <si>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</si>
  <si>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</si>
  <si>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</si>
  <si>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</si>
  <si>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</si>
  <si>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</si>
  <si>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</si>
  <si>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</si>
  <si>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</si>
  <si>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</si>
  <si>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</si>
  <si>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</si>
  <si>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</si>
  <si>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</si>
  <si>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</si>
  <si>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</si>
  <si>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</si>
  <si>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</si>
  <si>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</si>
  <si>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</si>
  <si>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</si>
  <si>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</si>
  <si>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</si>
  <si>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</si>
  <si>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</si>
  <si>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</si>
  <si>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</si>
  <si>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</si>
  <si>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</si>
  <si>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</si>
  <si>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</si>
  <si>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</si>
  <si>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</si>
  <si>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</si>
  <si>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</si>
  <si>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</si>
  <si>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</si>
  <si>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</si>
  <si>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</si>
  <si>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</si>
  <si>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</si>
  <si>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</si>
  <si>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</si>
  <si>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</si>
  <si>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</si>
  <si>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</si>
  <si>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</si>
  <si>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</si>
  <si>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</si>
  <si>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</si>
  <si>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</si>
  <si>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</si>
  <si>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</si>
  <si>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</si>
  <si>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</si>
  <si>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</si>
  <si>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</si>
  <si>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</si>
  <si>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</si>
  <si>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</si>
  <si>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</si>
  <si>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</si>
  <si>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</si>
  <si>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</si>
  <si>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</si>
  <si>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</si>
  <si>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</si>
  <si>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</si>
  <si>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</si>
  <si>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</si>
  <si>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</si>
  <si>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</si>
  <si>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</si>
  <si>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</si>
  <si>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</si>
  <si>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</si>
  <si>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</si>
  <si>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</si>
  <si>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</si>
  <si>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</si>
  <si>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</si>
  <si>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</si>
  <si>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</si>
  <si>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</si>
  <si>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</si>
  <si>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</si>
  <si>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</si>
  <si>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</si>
  <si>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</si>
  <si>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</si>
  <si>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</si>
  <si>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</si>
  <si>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</si>
  <si>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</si>
  <si>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</si>
  <si>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</si>
  <si>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</si>
  <si>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</si>
  <si>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</si>
  <si>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</si>
  <si>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</si>
  <si>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</si>
  <si>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</si>
  <si>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</si>
  <si>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</si>
  <si>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</si>
  <si>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</si>
  <si>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</si>
  <si>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</si>
  <si>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</si>
  <si>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</si>
  <si>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</si>
  <si>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</si>
  <si>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</si>
  <si>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</si>
  <si>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</si>
  <si>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</si>
  <si>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</si>
  <si>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</si>
  <si>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</si>
  <si>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</si>
  <si>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</si>
  <si>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</si>
  <si>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</si>
  <si>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</si>
  <si>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</si>
  <si>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</si>
  <si>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</si>
  <si>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</si>
  <si>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</si>
  <si>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</si>
  <si>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</si>
  <si>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</si>
  <si>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</si>
  <si>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</si>
  <si>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</si>
  <si>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</si>
  <si>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</si>
  <si>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</si>
  <si>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</si>
  <si>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</si>
  <si>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</si>
  <si>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</si>
  <si>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</si>
  <si>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</si>
  <si>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</si>
  <si>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</si>
  <si>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</si>
  <si>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</si>
  <si>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</si>
  <si>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</si>
  <si>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</si>
  <si>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</si>
  <si>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</si>
  <si>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</si>
  <si>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</si>
  <si>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</si>
  <si>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</si>
  <si>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</si>
  <si>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</si>
  <si>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</si>
  <si>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</si>
  <si>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</si>
  <si>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</si>
  <si>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</si>
  <si>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</si>
  <si>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</si>
  <si>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</si>
  <si>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</si>
  <si>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</si>
  <si>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</si>
  <si>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</si>
  <si>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</si>
  <si>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</si>
  <si>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</si>
  <si>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</si>
  <si>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</si>
  <si>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</si>
  <si>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</si>
  <si>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</si>
  <si>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</si>
  <si>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</si>
  <si>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</si>
  <si>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</si>
  <si>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</si>
  <si>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</si>
  <si>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</si>
  <si>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</si>
  <si>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</si>
  <si>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</si>
  <si>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</si>
  <si>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</si>
  <si>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</si>
  <si>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</si>
  <si>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</si>
  <si>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</si>
  <si>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</si>
  <si>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</si>
  <si>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</si>
  <si>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</si>
  <si>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</si>
  <si>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</si>
  <si>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</si>
  <si>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</si>
  <si>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</si>
  <si>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</si>
  <si>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</si>
  <si>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</si>
  <si>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</si>
  <si>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</si>
  <si>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</si>
  <si>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</si>
  <si>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</si>
  <si>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</si>
  <si>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</si>
  <si>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</si>
  <si>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</si>
  <si>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</si>
  <si>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</si>
  <si>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</si>
  <si>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</si>
  <si>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</si>
  <si>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</si>
  <si>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</si>
  <si>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</si>
  <si>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</si>
  <si>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</si>
  <si>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</si>
  <si>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</si>
  <si>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</si>
  <si>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</si>
  <si>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</si>
  <si>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</si>
  <si>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</si>
  <si>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</si>
  <si>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</si>
  <si>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</si>
  <si>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</si>
  <si>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</si>
  <si>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</si>
  <si>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</si>
  <si>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</si>
  <si>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</si>
  <si>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</si>
  <si>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</si>
  <si>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</si>
  <si>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</si>
  <si>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</si>
  <si>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</si>
  <si>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</si>
  <si>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</si>
  <si>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</si>
  <si>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</si>
  <si>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</si>
  <si>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</si>
  <si>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</si>
  <si>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</si>
  <si>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</si>
  <si>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</si>
  <si>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</si>
  <si>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</si>
  <si>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</si>
  <si>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</si>
  <si>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</si>
  <si>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</si>
  <si>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</si>
  <si>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</si>
  <si>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</si>
  <si>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</si>
  <si>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</si>
  <si>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</si>
  <si>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</si>
  <si>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</si>
  <si>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</si>
  <si>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</si>
  <si>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</si>
  <si>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</si>
  <si>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</si>
  <si>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</si>
  <si>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</si>
  <si>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</si>
  <si>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</si>
  <si>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</si>
  <si>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</si>
  <si>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</si>
  <si>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</si>
  <si>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</si>
  <si>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</si>
  <si>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</si>
  <si>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</si>
  <si>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</si>
  <si>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</si>
  <si>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</si>
  <si>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</si>
  <si>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</si>
  <si>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</si>
  <si>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</si>
  <si>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</si>
  <si>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</si>
  <si>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</si>
  <si>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</si>
  <si>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</si>
  <si>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</si>
  <si>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</si>
  <si>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</si>
  <si>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</si>
  <si>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</si>
  <si>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</si>
  <si>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</si>
  <si>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</si>
  <si>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</si>
  <si>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</si>
  <si>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</si>
  <si>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</si>
  <si>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</si>
  <si>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</si>
  <si>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</si>
  <si>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</si>
  <si>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</si>
  <si>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</si>
  <si>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</si>
  <si>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</si>
  <si>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</si>
  <si>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</si>
  <si>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</si>
  <si>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</si>
  <si>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</si>
  <si>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</si>
  <si>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</si>
  <si>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</si>
  <si>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</si>
  <si>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</si>
  <si>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</si>
  <si>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</si>
  <si>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</si>
  <si>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</si>
  <si>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</si>
  <si>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</si>
  <si>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</si>
  <si>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</si>
  <si>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</si>
  <si>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</si>
  <si>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</si>
  <si>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</si>
  <si>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</si>
  <si>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</si>
  <si>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</si>
  <si>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</si>
  <si>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</si>
  <si>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</si>
  <si>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</si>
  <si>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</si>
  <si>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</si>
  <si>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</si>
  <si>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</si>
  <si>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</si>
  <si>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</si>
  <si>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</si>
  <si>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</si>
  <si>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</si>
  <si>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</si>
  <si>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</si>
  <si>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</si>
  <si>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</si>
  <si>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</si>
  <si>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</si>
  <si>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</si>
  <si>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</si>
  <si>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</si>
  <si>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</si>
  <si>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</si>
  <si>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</si>
  <si>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</si>
  <si>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</si>
  <si>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</si>
  <si>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</si>
  <si>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</si>
  <si>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</si>
  <si>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</si>
  <si>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</si>
  <si>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</si>
  <si>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</si>
  <si>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</si>
  <si>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</si>
  <si>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</si>
  <si>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</si>
  <si>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</si>
  <si>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</si>
  <si>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</si>
  <si>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</si>
  <si>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</si>
  <si>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</si>
  <si>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</si>
  <si>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</si>
  <si>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</si>
  <si>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</si>
  <si>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</si>
  <si>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</si>
  <si>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</si>
  <si>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</si>
  <si>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</si>
  <si>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</si>
  <si>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</si>
  <si>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</si>
  <si>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</si>
  <si>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</si>
  <si>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</si>
  <si>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</si>
  <si>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</si>
  <si>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</si>
  <si>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</si>
  <si>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</si>
  <si>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</si>
  <si>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</si>
  <si>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</si>
  <si>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</si>
  <si>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</si>
  <si>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</si>
  <si>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</si>
  <si>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</si>
  <si>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</si>
  <si>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</si>
  <si>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</si>
  <si>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</si>
  <si>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</si>
  <si>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</si>
  <si>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</si>
  <si>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</si>
  <si>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</si>
  <si>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</si>
  <si>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</si>
  <si>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</si>
  <si>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</si>
  <si>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</si>
  <si>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</si>
  <si>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</si>
  <si>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</si>
  <si>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</si>
  <si>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</si>
  <si>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</si>
  <si>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</si>
  <si>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</si>
  <si>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</si>
  <si>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</si>
  <si>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</si>
  <si>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</si>
  <si>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</si>
  <si>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</si>
  <si>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</si>
  <si>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</si>
  <si>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</si>
  <si>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</si>
  <si>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</si>
  <si>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</si>
  <si>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</si>
  <si>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</si>
  <si>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</si>
  <si>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</si>
  <si>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</si>
  <si>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</si>
  <si>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</si>
  <si>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</si>
  <si>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</si>
  <si>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</si>
  <si>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</si>
  <si>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</si>
  <si>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</si>
  <si>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</si>
  <si>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</si>
  <si>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</si>
  <si>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</si>
  <si>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</si>
  <si>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</si>
  <si>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</si>
  <si>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</si>
  <si>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</si>
  <si>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</si>
  <si>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</si>
  <si>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</si>
  <si>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</si>
  <si>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</si>
  <si>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</si>
  <si>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</si>
  <si>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</si>
  <si>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</si>
  <si>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</si>
  <si>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</si>
  <si>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</si>
  <si>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</si>
  <si>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</si>
  <si>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</si>
  <si>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</si>
  <si>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</si>
  <si>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</si>
  <si>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</si>
  <si>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</si>
  <si>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</si>
  <si>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</si>
  <si>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</si>
  <si>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</si>
  <si>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</si>
  <si>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</si>
  <si>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</si>
  <si>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</si>
  <si>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</si>
  <si>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</si>
  <si>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</si>
  <si>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</si>
  <si>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</si>
  <si>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</si>
  <si>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</si>
  <si>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</si>
  <si>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</si>
  <si>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</si>
  <si>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</si>
  <si>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</si>
  <si>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</si>
  <si>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</si>
  <si>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</si>
  <si>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</si>
  <si>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</si>
  <si>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</si>
  <si>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</si>
  <si>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</si>
  <si>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</si>
  <si>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</si>
  <si>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</si>
  <si>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</si>
  <si>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</si>
  <si>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</si>
  <si>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</si>
  <si>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</si>
  <si>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</si>
  <si>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</si>
  <si>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</si>
  <si>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</si>
  <si>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</si>
  <si>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</si>
  <si>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</si>
  <si>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</si>
  <si>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</si>
  <si>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</si>
  <si>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</si>
  <si>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</si>
  <si>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</si>
  <si>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</si>
  <si>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</si>
  <si>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</si>
  <si>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</si>
  <si>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</si>
  <si>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</si>
  <si>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</si>
  <si>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</si>
  <si>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</si>
  <si>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</si>
  <si>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</si>
  <si>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</si>
  <si>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</si>
  <si>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</si>
  <si>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</si>
  <si>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</si>
  <si>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</si>
  <si>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</si>
  <si>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</si>
  <si>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</si>
  <si>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</si>
  <si>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</si>
  <si>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</si>
  <si>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</si>
  <si>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</si>
  <si>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</si>
  <si>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</si>
  <si>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</si>
  <si>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</si>
  <si>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</si>
  <si>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</si>
  <si>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</si>
  <si>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</si>
  <si>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</si>
  <si>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</si>
  <si>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</si>
  <si>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</si>
  <si>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</si>
  <si>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</si>
  <si>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</si>
  <si>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</si>
  <si>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</si>
  <si>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</si>
  <si>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</si>
  <si>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</si>
  <si>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</si>
  <si>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</si>
  <si>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</si>
  <si>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</si>
  <si>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</si>
  <si>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</si>
  <si>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</si>
  <si>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</si>
  <si>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</si>
  <si>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</si>
  <si>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</si>
  <si>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</si>
  <si>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</si>
  <si>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</si>
  <si>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</si>
  <si>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</si>
  <si>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</si>
  <si>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</si>
  <si>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</si>
  <si>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</si>
  <si>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</si>
  <si>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</si>
  <si>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</si>
  <si>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</si>
  <si>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</si>
  <si>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</si>
  <si>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</si>
  <si>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</si>
  <si>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</si>
  <si>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</si>
  <si>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</si>
  <si>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</si>
  <si>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</si>
  <si>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</si>
  <si>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</si>
  <si>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</si>
  <si>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</si>
  <si>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</si>
  <si>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</si>
  <si>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</si>
  <si>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</si>
  <si>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</si>
  <si>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</si>
  <si>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</si>
  <si>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</si>
  <si>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</si>
  <si>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</si>
  <si>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</si>
  <si>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</si>
  <si>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</si>
  <si>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</si>
  <si>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</si>
  <si>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</si>
  <si>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</si>
  <si>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</si>
  <si>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</si>
  <si>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</si>
  <si>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</si>
  <si>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</si>
  <si>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</si>
  <si>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</si>
  <si>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</si>
  <si>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</si>
  <si>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</si>
  <si>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</si>
  <si>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</si>
  <si>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</si>
  <si>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</si>
  <si>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</si>
  <si>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</si>
  <si>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</si>
  <si>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</si>
  <si>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</si>
  <si>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</si>
  <si>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</si>
  <si>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</si>
  <si>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</si>
  <si>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</si>
  <si>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</si>
  <si>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</si>
  <si>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</si>
  <si>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</si>
  <si>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</si>
  <si>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</si>
  <si>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</si>
  <si>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</si>
  <si>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</si>
  <si>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</si>
  <si>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</si>
  <si>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</si>
  <si>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</si>
  <si>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</si>
  <si>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</si>
  <si>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</si>
  <si>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</si>
  <si>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</si>
  <si>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</si>
  <si>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</si>
  <si>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</si>
  <si>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</si>
  <si>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</si>
  <si>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</si>
  <si>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</si>
  <si>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</si>
  <si>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</si>
  <si>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</si>
  <si>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</si>
  <si>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</si>
  <si>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</si>
  <si>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</si>
  <si>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</si>
  <si>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</si>
  <si>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</si>
  <si>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</si>
  <si>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</si>
  <si>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</si>
  <si>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</si>
  <si>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</si>
  <si>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</si>
  <si>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</si>
  <si>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</si>
  <si>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</si>
  <si>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</si>
  <si>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</si>
  <si>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</si>
  <si>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</si>
  <si>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</si>
  <si>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</si>
  <si>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</si>
  <si>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</si>
  <si>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</si>
  <si>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</si>
  <si>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</si>
  <si>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</si>
  <si>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</si>
  <si>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</si>
  <si>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</si>
  <si>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</si>
  <si>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</si>
  <si>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</si>
  <si>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</si>
  <si>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</si>
  <si>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</si>
  <si>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</si>
  <si>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</si>
  <si>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</si>
  <si>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</si>
  <si>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</si>
  <si>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</si>
  <si>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</si>
  <si>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</si>
  <si>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</si>
  <si>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</si>
  <si>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</si>
  <si>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</si>
  <si>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</si>
  <si>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</si>
  <si>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</si>
  <si>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</si>
  <si>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</si>
  <si>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</si>
  <si>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</si>
  <si>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</si>
  <si>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</si>
  <si>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</si>
  <si>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</si>
  <si>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</si>
  <si>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</si>
  <si>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</si>
  <si>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</si>
  <si>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</si>
  <si>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</si>
  <si>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</si>
  <si>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</si>
  <si>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</si>
  <si>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</si>
  <si>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</si>
  <si>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</si>
  <si>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</si>
  <si>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</si>
  <si>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</si>
  <si>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</si>
  <si>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</si>
  <si>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</si>
  <si>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</si>
  <si>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</si>
  <si>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</si>
  <si>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</si>
  <si>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</si>
  <si>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</si>
  <si>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</si>
  <si>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</si>
  <si>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</si>
  <si>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</si>
  <si>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</si>
  <si>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</si>
  <si>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</si>
  <si>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</si>
  <si>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</si>
  <si>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</si>
  <si>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</si>
  <si>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</si>
  <si>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</si>
  <si>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</si>
  <si>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</si>
  <si>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</si>
  <si>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</si>
  <si>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</si>
  <si>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</si>
  <si>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</si>
  <si>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</si>
  <si>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</si>
  <si>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</si>
  <si>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</si>
  <si>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</si>
  <si>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</si>
  <si>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</si>
  <si>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</si>
  <si>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</si>
  <si>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</si>
  <si>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</si>
  <si>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</si>
  <si>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</si>
  <si>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</si>
  <si>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</si>
  <si>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</si>
  <si>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</si>
  <si>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</si>
  <si>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</si>
  <si>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</si>
  <si>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</si>
  <si>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</si>
  <si>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</si>
  <si>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</si>
  <si>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</si>
  <si>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</si>
  <si>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</si>
  <si>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</si>
  <si>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</si>
  <si>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</si>
  <si>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</si>
  <si>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</si>
  <si>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</si>
  <si>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</si>
  <si>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</si>
  <si>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</si>
  <si>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</si>
  <si>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</si>
  <si>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</si>
  <si>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</si>
  <si>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</si>
  <si>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</si>
  <si>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</si>
  <si>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</si>
  <si>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</si>
  <si>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</si>
  <si>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</si>
  <si>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</si>
  <si>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</si>
  <si>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</si>
  <si>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</si>
  <si>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</si>
  <si>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</si>
  <si>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</si>
  <si>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</si>
  <si>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</si>
  <si>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</si>
  <si>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</si>
  <si>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</si>
  <si>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</si>
  <si>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</si>
  <si>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</si>
  <si>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</si>
  <si>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</si>
  <si>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</si>
  <si>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</si>
  <si>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</si>
  <si>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</si>
  <si>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</si>
  <si>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</si>
  <si>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</si>
  <si>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</si>
  <si>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</si>
  <si>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</si>
  <si>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</si>
  <si>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</si>
  <si>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</si>
  <si>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</si>
  <si>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</si>
  <si>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</si>
  <si>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</si>
  <si>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</si>
  <si>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</si>
  <si>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</si>
  <si>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</si>
  <si>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</si>
  <si>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</si>
  <si>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</si>
  <si>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</si>
  <si>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</si>
  <si>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</si>
  <si>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</si>
  <si>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</si>
  <si>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</si>
  <si>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</si>
  <si>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</si>
  <si>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</si>
  <si>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</si>
  <si>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</si>
  <si>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</si>
  <si>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</si>
  <si>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</si>
  <si>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</si>
  <si>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</si>
  <si>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</si>
  <si>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</si>
  <si>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</si>
  <si>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</si>
  <si>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</si>
  <si>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</si>
  <si>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</si>
  <si>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</si>
  <si>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</si>
  <si>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</si>
  <si>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</si>
  <si>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</si>
  <si>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</si>
  <si>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</si>
  <si>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</si>
  <si>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</si>
  <si>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</si>
  <si>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</si>
  <si>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</si>
  <si>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</si>
  <si>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</si>
  <si>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</si>
  <si>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</si>
  <si>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</si>
  <si>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</si>
  <si>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</si>
  <si>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</si>
  <si>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</si>
  <si>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</si>
  <si>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</si>
  <si>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</si>
  <si>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</si>
  <si>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</si>
  <si>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</si>
  <si>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</si>
  <si>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</si>
  <si>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</si>
  <si>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</si>
  <si>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</si>
  <si>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</si>
  <si>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</si>
  <si>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</si>
  <si>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</si>
  <si>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</si>
  <si>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</si>
  <si>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</si>
  <si>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</si>
  <si>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</si>
  <si>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</si>
  <si>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</si>
  <si>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</si>
  <si>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</si>
  <si>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</si>
  <si>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</si>
  <si>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</si>
  <si>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</si>
  <si>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</si>
  <si>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</si>
  <si>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</si>
  <si>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</si>
  <si>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</si>
  <si>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</si>
  <si>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</si>
  <si>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</si>
  <si>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</si>
  <si>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</si>
  <si>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</si>
  <si>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</si>
  <si>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</si>
  <si>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</si>
  <si>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</si>
  <si>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</si>
  <si>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</si>
  <si>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</si>
  <si>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</si>
  <si>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</si>
  <si>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</si>
  <si>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</si>
  <si>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</si>
  <si>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</si>
  <si>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</si>
  <si>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</si>
  <si>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</si>
  <si>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</si>
  <si>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</si>
  <si>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</si>
  <si>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</si>
  <si>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</si>
  <si>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</si>
  <si>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</si>
  <si>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</si>
  <si>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</si>
  <si>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</si>
  <si>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</si>
  <si>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</si>
  <si>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</si>
  <si>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</si>
  <si>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</si>
  <si>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</si>
  <si>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</si>
  <si>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</si>
  <si>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</si>
  <si>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</si>
  <si>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</si>
  <si>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</si>
  <si>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</si>
  <si>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</si>
  <si>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</si>
  <si>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</si>
  <si>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</si>
  <si>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</si>
  <si>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</si>
  <si>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</si>
  <si>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</si>
  <si>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</si>
  <si>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</si>
  <si>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</si>
  <si>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</si>
  <si>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</si>
  <si>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</si>
  <si>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</si>
  <si>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</si>
  <si>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</si>
  <si>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</si>
  <si>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</si>
  <si>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</si>
  <si>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</si>
  <si>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</si>
  <si>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</si>
  <si>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</si>
  <si>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</si>
  <si>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</si>
  <si>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</si>
  <si>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</si>
  <si>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</si>
  <si>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</si>
  <si>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</si>
  <si>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</si>
  <si>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</si>
  <si>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</si>
  <si>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</si>
  <si>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</si>
  <si>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</si>
  <si>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</si>
  <si>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</si>
  <si>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</si>
  <si>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</si>
  <si>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</si>
  <si>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</si>
  <si>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</si>
  <si>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</si>
  <si>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</si>
  <si>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</si>
  <si>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</si>
  <si>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</si>
  <si>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</si>
  <si>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</si>
  <si>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</si>
  <si>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</si>
  <si>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</si>
  <si>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</si>
  <si>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</si>
  <si>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</si>
  <si>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</si>
  <si>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</si>
  <si>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</si>
  <si>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</si>
  <si>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</si>
  <si>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</si>
  <si>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</si>
  <si>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</si>
  <si>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</si>
  <si>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</si>
  <si>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</si>
  <si>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</si>
  <si>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</si>
  <si>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</si>
  <si>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</si>
  <si>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</si>
  <si>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</si>
  <si>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</si>
  <si>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</si>
  <si>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</si>
  <si>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</si>
  <si>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</si>
  <si>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</si>
  <si>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</si>
  <si>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</si>
  <si>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</si>
  <si>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</si>
  <si>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</si>
  <si>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</si>
  <si>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</si>
  <si>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</si>
  <si>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</si>
  <si>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</si>
  <si>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</si>
  <si>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</si>
  <si>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</si>
  <si>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</si>
  <si>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</si>
  <si>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</si>
  <si>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</si>
  <si>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</si>
  <si>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</si>
  <si>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</si>
  <si>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</si>
  <si>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</si>
  <si>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</si>
  <si>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</si>
  <si>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</si>
  <si>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</si>
  <si>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</si>
  <si>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</si>
  <si>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</si>
  <si>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</si>
  <si>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</si>
  <si>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</si>
  <si>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</si>
  <si>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</si>
  <si>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</si>
  <si>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</si>
  <si>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</si>
  <si>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</si>
  <si>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</si>
  <si>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</si>
  <si>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</si>
  <si>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</si>
  <si>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</si>
  <si>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</si>
  <si>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</si>
  <si>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</si>
  <si>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</si>
  <si>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</si>
  <si>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</si>
  <si>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</si>
  <si>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</si>
  <si>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</si>
  <si>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</si>
  <si>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</si>
  <si>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</si>
  <si>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</si>
  <si>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</si>
  <si>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</si>
  <si>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</si>
  <si>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</si>
  <si>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</si>
  <si>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</si>
  <si>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</si>
  <si>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</si>
  <si>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</si>
  <si>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</si>
  <si>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</si>
  <si>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</si>
  <si>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</si>
  <si>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</si>
  <si>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</si>
  <si>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</si>
  <si>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</si>
  <si>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</si>
  <si>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</si>
  <si>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</si>
  <si>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</si>
  <si>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</si>
  <si>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</si>
  <si>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</si>
  <si>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</si>
  <si>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</si>
  <si>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</si>
  <si>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</si>
  <si>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</si>
  <si>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</si>
  <si>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</si>
  <si>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</si>
  <si>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</si>
  <si>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</si>
  <si>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</si>
  <si>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</si>
  <si>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</si>
  <si>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</si>
  <si>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</si>
  <si>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</si>
  <si>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</si>
  <si>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</si>
  <si>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</si>
  <si>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</si>
  <si>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</si>
  <si>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</si>
  <si>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</si>
  <si>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</si>
  <si>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</si>
  <si>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</si>
  <si>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</si>
  <si>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</si>
  <si>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</si>
  <si>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</si>
  <si>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</si>
  <si>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</si>
  <si>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</si>
  <si>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</si>
  <si>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</si>
  <si>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</si>
  <si>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</si>
  <si>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</si>
  <si>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</si>
  <si>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</si>
  <si>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</si>
  <si>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</si>
  <si>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</si>
  <si>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</si>
  <si>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</si>
  <si>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</si>
  <si>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</si>
  <si>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</si>
  <si>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</si>
  <si>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</si>
  <si>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</si>
  <si>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</si>
  <si>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</si>
  <si>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</si>
  <si>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</si>
  <si>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</si>
  <si>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</si>
  <si>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</si>
  <si>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</si>
  <si>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</si>
  <si>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</si>
  <si>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</si>
  <si>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</si>
  <si>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</si>
  <si>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</si>
  <si>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</si>
  <si>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</si>
  <si>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</si>
  <si>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</si>
  <si>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</si>
  <si>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</si>
  <si>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</si>
  <si>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</si>
  <si>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</si>
  <si>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</si>
  <si>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</si>
  <si>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</si>
  <si>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</si>
  <si>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</si>
  <si>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</si>
  <si>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</si>
  <si>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</si>
  <si>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</si>
  <si>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</si>
  <si>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</si>
  <si>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</si>
  <si>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</si>
  <si>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</si>
  <si>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</si>
  <si>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</si>
  <si>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</si>
  <si>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</si>
  <si>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</si>
  <si>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</si>
  <si>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</si>
  <si>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</si>
  <si>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</si>
  <si>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</si>
  <si>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</si>
  <si>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</si>
  <si>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</si>
  <si>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</si>
  <si>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</si>
  <si>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</si>
  <si>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</si>
  <si>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</si>
  <si>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</si>
  <si>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</si>
  <si>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</si>
  <si>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</si>
  <si>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</si>
  <si>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</si>
  <si>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</si>
  <si>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</si>
  <si>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</si>
  <si>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</si>
  <si>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</si>
  <si>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</si>
  <si>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</si>
  <si>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</si>
  <si>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</si>
  <si>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</si>
  <si>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</si>
  <si>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</si>
  <si>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</si>
  <si>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</si>
  <si>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</si>
  <si>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</si>
  <si>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</si>
  <si>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</si>
  <si>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</si>
  <si>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</si>
  <si>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</si>
  <si>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</si>
  <si>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</si>
  <si>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</si>
  <si>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</si>
  <si>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</si>
  <si>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</si>
  <si>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</si>
  <si>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</si>
  <si>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</si>
  <si>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</si>
  <si>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</si>
  <si>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</si>
  <si>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</si>
  <si>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</si>
  <si>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</si>
  <si>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</si>
  <si>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</si>
  <si>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</si>
  <si>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</si>
  <si>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</si>
  <si>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</si>
  <si>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</si>
  <si>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</si>
  <si>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</si>
  <si>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</si>
  <si>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</si>
  <si>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</si>
  <si>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</si>
  <si>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</si>
  <si>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</si>
  <si>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</si>
  <si>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</si>
  <si>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</si>
  <si>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</si>
  <si>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</si>
  <si>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</si>
  <si>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</si>
  <si>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</si>
  <si>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</si>
  <si>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</si>
  <si>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</si>
  <si>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</si>
  <si>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</si>
  <si>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</si>
  <si>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</si>
  <si>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</si>
  <si>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</si>
  <si>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</si>
  <si>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</si>
  <si>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</si>
  <si>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</si>
  <si>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</si>
  <si>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</si>
  <si>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</si>
  <si>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</si>
  <si>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</si>
  <si>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</si>
  <si>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</si>
  <si>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</si>
  <si>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</si>
  <si>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</si>
  <si>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</si>
  <si>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</si>
  <si>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</si>
  <si>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</si>
  <si>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</si>
  <si>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</si>
  <si>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</si>
  <si>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</si>
  <si>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</si>
  <si>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</si>
  <si>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</si>
  <si>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</si>
  <si>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</si>
  <si>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</si>
  <si>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</si>
  <si>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</si>
  <si>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</si>
  <si>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</si>
  <si>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</si>
  <si>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</si>
  <si>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</si>
  <si>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</si>
  <si>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</si>
  <si>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</si>
  <si>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</si>
  <si>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</si>
  <si>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</si>
  <si>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</si>
  <si>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</si>
  <si>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</si>
  <si>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</si>
  <si>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</si>
  <si>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</si>
  <si>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</si>
  <si>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</si>
  <si>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</si>
  <si>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</si>
  <si>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</si>
  <si>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</si>
  <si>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</si>
  <si>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</si>
  <si>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</si>
  <si>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</si>
  <si>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</si>
  <si>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</si>
  <si>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</si>
  <si>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</si>
  <si>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</si>
  <si>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</si>
  <si>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</si>
  <si>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</si>
  <si>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</si>
  <si>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</si>
  <si>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</si>
  <si>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</si>
  <si>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</si>
  <si>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</si>
  <si>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</si>
  <si>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</si>
  <si>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</si>
  <si>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</si>
  <si>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</si>
  <si>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</si>
  <si>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</si>
  <si>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</si>
  <si>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</si>
  <si>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</si>
  <si>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</si>
  <si>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</si>
  <si>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</si>
  <si>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</si>
  <si>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</si>
  <si>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</si>
  <si>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</si>
  <si>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</si>
  <si>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</si>
  <si>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</si>
  <si>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</si>
  <si>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</si>
  <si>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</si>
  <si>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</si>
  <si>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</si>
  <si>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</si>
  <si>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</si>
  <si>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</si>
  <si>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</si>
  <si>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</si>
  <si>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</si>
  <si>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</si>
  <si>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</si>
  <si>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</si>
  <si>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</si>
  <si>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</si>
  <si>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</si>
  <si>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</si>
  <si>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</si>
  <si>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</si>
  <si>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</si>
  <si>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</si>
  <si>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</si>
  <si>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</si>
  <si>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</si>
  <si>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</si>
  <si>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</si>
  <si>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</si>
  <si>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</si>
  <si>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</si>
  <si>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</si>
  <si>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</si>
  <si>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</si>
  <si>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</si>
  <si>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</si>
  <si>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</si>
  <si>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</si>
  <si>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</si>
  <si>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</si>
  <si>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</si>
  <si>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</si>
  <si>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</si>
  <si>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</si>
  <si>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</si>
  <si>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</si>
  <si>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</si>
  <si>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</si>
  <si>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</si>
  <si>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</si>
  <si>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</si>
  <si>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</si>
  <si>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</si>
  <si>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</si>
  <si>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</si>
  <si>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</si>
  <si>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</si>
  <si>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</si>
  <si>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</si>
  <si>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</si>
  <si>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</si>
  <si>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</si>
  <si>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</si>
  <si>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</si>
  <si>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</si>
  <si>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</si>
  <si>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</si>
  <si>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</si>
  <si>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</si>
  <si>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</si>
  <si>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</si>
  <si>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</si>
  <si>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</si>
  <si>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</si>
  <si>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</si>
  <si>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</si>
  <si>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</si>
  <si>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</si>
  <si>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</si>
  <si>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</si>
  <si>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</si>
  <si>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</si>
  <si>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</si>
  <si>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</si>
  <si>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</si>
  <si>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</si>
  <si>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</si>
  <si>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</si>
  <si>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</si>
  <si>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</si>
  <si>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</si>
  <si>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</si>
  <si>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</si>
  <si>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</si>
  <si>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</si>
  <si>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</si>
  <si>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</si>
  <si>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</si>
  <si>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</si>
  <si>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</si>
  <si>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</si>
  <si>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</si>
  <si>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</si>
  <si>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</si>
  <si>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</si>
  <si>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</si>
  <si>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</si>
  <si>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</si>
  <si>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</si>
  <si>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</si>
  <si>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</si>
  <si>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</si>
  <si>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</si>
  <si>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</si>
  <si>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</si>
  <si>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</si>
  <si>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</si>
  <si>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</si>
  <si>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</si>
  <si>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</si>
  <si>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</si>
  <si>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</si>
  <si>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</si>
  <si>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</si>
  <si>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</si>
  <si>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</si>
  <si>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</si>
  <si>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</si>
  <si>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</si>
  <si>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</si>
  <si>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</si>
  <si>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</si>
  <si>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</si>
  <si>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</si>
  <si>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</si>
  <si>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</si>
  <si>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</si>
  <si>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</si>
  <si>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</si>
  <si>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</si>
  <si>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</si>
  <si>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</si>
  <si>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</si>
  <si>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</si>
  <si>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</si>
  <si>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</si>
  <si>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</si>
  <si>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</si>
  <si>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</si>
  <si>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</si>
  <si>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</si>
  <si>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</si>
  <si>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</si>
  <si>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</si>
  <si>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</si>
  <si>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</si>
  <si>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</si>
  <si>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</si>
  <si>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</si>
  <si>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</si>
  <si>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</si>
  <si>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</si>
  <si>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</si>
  <si>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</si>
  <si>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</si>
  <si>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</si>
  <si>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</si>
  <si>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</si>
  <si>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</si>
  <si>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</si>
  <si>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</si>
  <si>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</si>
  <si>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</si>
  <si>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</si>
  <si>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</si>
  <si>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</si>
  <si>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</si>
  <si>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</si>
  <si>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</si>
  <si>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</si>
  <si>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</si>
  <si>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</si>
  <si>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</si>
  <si>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</si>
  <si>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</si>
  <si>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</si>
  <si>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</si>
  <si>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</si>
  <si>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</si>
  <si>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</si>
  <si>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</si>
  <si>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</si>
  <si>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</si>
  <si>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</si>
  <si>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</si>
  <si>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</si>
  <si>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</si>
  <si>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</si>
  <si>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</si>
  <si>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</si>
  <si>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</si>
  <si>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</si>
  <si>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</si>
  <si>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</si>
  <si>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</si>
  <si>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</si>
  <si>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</si>
  <si>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</si>
  <si>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</si>
  <si>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</si>
  <si>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</si>
  <si>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</si>
  <si>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</si>
  <si>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</si>
  <si>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</si>
  <si>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</si>
  <si>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</si>
  <si>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</si>
  <si>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</si>
  <si>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</si>
  <si>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</si>
  <si>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</si>
  <si>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</si>
  <si>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</si>
  <si>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</si>
  <si>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</si>
  <si>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</si>
  <si>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</si>
  <si>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</si>
  <si>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</si>
  <si>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</si>
  <si>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</si>
  <si>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</si>
  <si>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</si>
  <si>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</si>
  <si>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</si>
  <si>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</si>
  <si>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</si>
  <si>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</si>
  <si>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</si>
  <si>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</si>
  <si>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</si>
  <si>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</si>
  <si>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</si>
  <si>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</si>
  <si>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</si>
  <si>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</si>
  <si>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</si>
  <si>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</si>
  <si>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</si>
  <si>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</si>
  <si>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</si>
  <si>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</si>
  <si>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</si>
  <si>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</si>
  <si>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</si>
  <si>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</si>
  <si>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</si>
  <si>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</si>
  <si>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</si>
  <si>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</si>
  <si>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</si>
  <si>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</si>
  <si>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</si>
  <si>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</si>
  <si>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</si>
  <si>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</si>
  <si>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</si>
  <si>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</si>
  <si>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</si>
  <si>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</si>
  <si>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</si>
  <si>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</si>
  <si>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</si>
  <si>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</si>
  <si>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</si>
  <si>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</si>
  <si>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</si>
  <si>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</si>
  <si>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</si>
  <si>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</si>
  <si>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</si>
  <si>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</si>
  <si>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</si>
  <si>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</si>
  <si>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</si>
  <si>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</si>
  <si>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</si>
  <si>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</si>
  <si>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</si>
  <si>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</si>
  <si>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</si>
  <si>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</si>
  <si>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</si>
  <si>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</si>
  <si>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</si>
  <si>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</si>
  <si>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</si>
  <si>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</si>
  <si>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</si>
  <si>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</si>
  <si>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</si>
  <si>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</si>
  <si>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</si>
  <si>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</si>
  <si>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</si>
  <si>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</si>
  <si>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</si>
  <si>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</si>
  <si>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</si>
  <si>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</si>
  <si>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</si>
  <si>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</si>
  <si>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</si>
  <si>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</si>
  <si>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</si>
  <si>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</si>
  <si>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</si>
  <si>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</si>
  <si>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</si>
  <si>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</si>
  <si>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</si>
  <si>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</si>
  <si>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</si>
  <si>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</si>
  <si>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</si>
  <si>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</si>
  <si>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</si>
  <si>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</si>
  <si>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</si>
  <si>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</si>
  <si>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</si>
  <si>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</si>
  <si>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</si>
  <si>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</si>
  <si>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</si>
  <si>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</si>
  <si>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</si>
  <si>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</si>
  <si>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</si>
  <si>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</si>
  <si>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</si>
  <si>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</si>
  <si>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</si>
  <si>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</si>
  <si>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</si>
  <si>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</si>
  <si>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</si>
  <si>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</si>
  <si>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</si>
  <si>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</si>
  <si>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</si>
  <si>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</si>
  <si>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</si>
  <si>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</si>
  <si>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</si>
  <si>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</si>
  <si>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</si>
  <si>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</si>
  <si>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</si>
  <si>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</si>
  <si>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</si>
  <si>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</si>
  <si>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</si>
  <si>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</si>
  <si>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</si>
  <si>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</si>
  <si>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</si>
  <si>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</si>
  <si>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</si>
  <si>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</si>
  <si>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</si>
  <si>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</si>
  <si>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</si>
  <si>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</si>
  <si>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</si>
  <si>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</si>
  <si>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</si>
  <si>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</si>
  <si>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</si>
  <si>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</si>
  <si>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</si>
  <si>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</si>
  <si>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</si>
  <si>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</si>
  <si>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</si>
  <si>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</si>
  <si>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</si>
  <si>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</si>
  <si>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</si>
  <si>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</si>
  <si>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</si>
  <si>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</si>
  <si>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</si>
  <si>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</si>
  <si>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</si>
  <si>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</si>
  <si>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</si>
  <si>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</si>
  <si>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</si>
  <si>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</si>
  <si>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</si>
  <si>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</si>
  <si>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</si>
  <si>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</si>
  <si>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</si>
  <si>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</si>
  <si>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</si>
  <si>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</si>
  <si>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</si>
  <si>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</si>
  <si>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</si>
  <si>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</si>
  <si>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</si>
  <si>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</si>
  <si>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</si>
  <si>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</si>
  <si>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</si>
  <si>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</si>
  <si>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</si>
  <si>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</si>
  <si>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</si>
  <si>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</si>
  <si>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</si>
  <si>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</si>
  <si>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</si>
  <si>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</si>
  <si>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</si>
  <si>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</si>
  <si>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</si>
  <si>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</si>
  <si>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</si>
  <si>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</si>
  <si>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</si>
  <si>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</si>
  <si>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</si>
  <si>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</si>
  <si>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</si>
  <si>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</si>
  <si>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</si>
  <si>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</si>
  <si>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</si>
  <si>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</si>
  <si>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</si>
  <si>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</si>
  <si>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</si>
  <si>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</si>
  <si>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</si>
  <si>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</si>
  <si>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</si>
  <si>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</si>
  <si>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</si>
  <si>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</si>
  <si>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</si>
  <si>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</si>
  <si>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</si>
  <si>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</si>
  <si>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</si>
  <si>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</si>
  <si>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</si>
  <si>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</si>
  <si>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</si>
  <si>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</si>
  <si>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</si>
  <si>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</si>
  <si>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</si>
  <si>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</si>
  <si>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</si>
  <si>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</si>
  <si>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</si>
  <si>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</si>
  <si>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</si>
  <si>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</si>
  <si>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</si>
  <si>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</si>
  <si>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</si>
  <si>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</si>
  <si>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</si>
  <si>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</si>
  <si>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</si>
  <si>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</si>
  <si>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</si>
  <si>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</si>
  <si>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</si>
  <si>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</si>
  <si>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</si>
  <si>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</si>
  <si>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</si>
  <si>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</si>
  <si>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</si>
  <si>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</si>
  <si>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</si>
  <si>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</si>
  <si>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</si>
  <si>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</si>
  <si>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</si>
  <si>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</si>
  <si>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</si>
  <si>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</si>
  <si>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</si>
  <si>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</si>
  <si>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</si>
  <si>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</si>
  <si>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</si>
  <si>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</si>
  <si>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</si>
  <si>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</si>
  <si>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</si>
  <si>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</si>
  <si>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</si>
  <si>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</si>
  <si>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</si>
  <si>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</si>
  <si>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</si>
  <si>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</si>
  <si>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</si>
  <si>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</si>
  <si>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</si>
  <si>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</si>
  <si>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</si>
  <si>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</si>
  <si>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</si>
  <si>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</si>
  <si>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</si>
  <si>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</si>
  <si>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</si>
  <si>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</si>
  <si>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</si>
  <si>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</si>
  <si>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</si>
  <si>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</si>
  <si>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</si>
  <si>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</si>
  <si>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</si>
  <si>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</si>
  <si>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</si>
  <si>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</si>
  <si>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</si>
  <si>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</si>
  <si>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</si>
  <si>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</si>
  <si>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</si>
  <si>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</si>
  <si>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</si>
  <si>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</si>
  <si>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</si>
  <si>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</si>
  <si>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</si>
  <si>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</si>
  <si>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</si>
  <si>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</si>
  <si>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</si>
  <si>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</si>
  <si>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</si>
  <si>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</si>
  <si>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</si>
  <si>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</si>
  <si>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</si>
  <si>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</si>
  <si>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</si>
  <si>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</si>
  <si>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</si>
  <si>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</si>
  <si>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</si>
  <si>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</si>
  <si>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</si>
  <si>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</si>
  <si>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</si>
  <si>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</si>
  <si>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</si>
  <si>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</si>
  <si>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</si>
  <si>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</si>
  <si>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</si>
  <si>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</si>
  <si>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</si>
  <si>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</si>
  <si>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</si>
  <si>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</si>
  <si>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</si>
  <si>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</si>
  <si>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</si>
  <si>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</si>
  <si>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</si>
  <si>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</si>
  <si>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</si>
  <si>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</si>
  <si>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</si>
  <si>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</si>
  <si>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</si>
  <si>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</si>
  <si>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</si>
  <si>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</si>
  <si>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</si>
  <si>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</si>
  <si>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</si>
  <si>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</si>
  <si>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</si>
  <si>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</si>
  <si>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</si>
  <si>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</si>
  <si>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</si>
  <si>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</si>
  <si>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</si>
  <si>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</si>
  <si>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</si>
  <si>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</si>
  <si>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</si>
  <si>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</si>
  <si>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</si>
  <si>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</si>
  <si>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</si>
  <si>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</si>
  <si>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</si>
  <si>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</si>
  <si>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</si>
  <si>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</si>
  <si>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</si>
  <si>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</si>
  <si>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</si>
  <si>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</si>
  <si>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</si>
  <si>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</si>
  <si>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</si>
  <si>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</si>
  <si>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</si>
  <si>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</si>
  <si>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</si>
  <si>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</si>
  <si>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</si>
  <si>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</si>
  <si>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</si>
  <si>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</si>
  <si>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</si>
  <si>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</si>
  <si>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</si>
  <si>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</si>
  <si>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</si>
  <si>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</si>
  <si>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</si>
  <si>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</si>
  <si>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</si>
  <si>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</si>
  <si>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</si>
  <si>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</si>
  <si>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</si>
  <si>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</si>
  <si>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</si>
  <si>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</si>
  <si>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</si>
  <si>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</si>
  <si>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</si>
  <si>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</si>
  <si>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</si>
  <si>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</si>
  <si>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</si>
  <si>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</si>
  <si>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</si>
  <si>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</si>
  <si>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</si>
  <si>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</si>
  <si>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</si>
  <si>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</si>
  <si>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</si>
  <si>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</si>
  <si>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</si>
  <si>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</si>
  <si>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</si>
  <si>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</si>
  <si>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</si>
  <si>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</si>
  <si>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</si>
  <si>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</si>
  <si>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</si>
  <si>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</si>
  <si>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</si>
  <si>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</si>
  <si>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</si>
  <si>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</si>
  <si>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</si>
  <si>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</si>
  <si>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</si>
  <si>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</si>
  <si>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</si>
  <si>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</si>
  <si>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</si>
  <si>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</si>
  <si>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</si>
  <si>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</si>
  <si>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</si>
  <si>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</si>
  <si>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</si>
  <si>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</si>
  <si>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</si>
  <si>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</si>
  <si>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</si>
  <si>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</si>
  <si>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</si>
  <si>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</si>
  <si>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</si>
  <si>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</si>
  <si>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</si>
  <si>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</si>
  <si>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</si>
  <si>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</si>
  <si>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</si>
  <si>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</si>
  <si>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</si>
  <si>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</si>
  <si>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</si>
  <si>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</si>
  <si>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</si>
  <si>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</si>
  <si>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</si>
  <si>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</si>
  <si>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</si>
  <si>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</si>
  <si>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</si>
  <si>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</si>
  <si>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</si>
  <si>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</si>
  <si>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</si>
  <si>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</si>
  <si>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</si>
  <si>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</si>
  <si>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</si>
  <si>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</si>
  <si>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</si>
  <si>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</si>
  <si>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</si>
  <si>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</si>
  <si>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</si>
  <si>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</si>
  <si>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</si>
  <si>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</si>
  <si>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</si>
  <si>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</si>
  <si>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</si>
  <si>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</si>
  <si>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</si>
  <si>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</si>
  <si>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</si>
  <si>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</si>
  <si>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</si>
  <si>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</si>
  <si>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</si>
  <si>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</si>
  <si>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</si>
  <si>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</si>
  <si>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</si>
  <si>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</si>
  <si>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</si>
  <si>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</si>
  <si>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</si>
  <si>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</si>
  <si>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</si>
  <si>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</si>
  <si>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</si>
  <si>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</si>
  <si>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</si>
  <si>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</si>
  <si>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</si>
  <si>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</si>
  <si>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</si>
  <si>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</si>
  <si>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</si>
  <si>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</si>
  <si>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</si>
  <si>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</si>
  <si>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</si>
  <si>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</si>
  <si>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</si>
  <si>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</si>
  <si>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</si>
  <si>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</si>
  <si>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</si>
  <si>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</si>
  <si>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</si>
  <si>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</si>
  <si>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</si>
  <si>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</si>
  <si>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</si>
  <si>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</si>
  <si>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</si>
  <si>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</si>
  <si>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</si>
  <si>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</si>
  <si>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</si>
  <si>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</si>
  <si>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</si>
  <si>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</si>
  <si>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</si>
  <si>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</si>
  <si>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</si>
  <si>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</si>
  <si>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</si>
  <si>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</si>
  <si>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</si>
  <si>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</si>
  <si>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</si>
  <si>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</si>
  <si>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</si>
  <si>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</si>
  <si>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</si>
  <si>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</si>
  <si>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</si>
  <si>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</si>
  <si>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</si>
  <si>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</si>
  <si>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</si>
  <si>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</si>
  <si>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</si>
  <si>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</si>
  <si>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</si>
  <si>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</si>
  <si>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</si>
  <si>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</si>
  <si>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</si>
  <si>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</si>
  <si>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</si>
  <si>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</si>
  <si>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</si>
  <si>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</si>
  <si>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</si>
  <si>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</si>
  <si>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</si>
  <si>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</si>
  <si>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</si>
  <si>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</si>
  <si>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</si>
  <si>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</si>
  <si>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</si>
  <si>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</si>
  <si>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</si>
  <si>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</si>
  <si>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</si>
  <si>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</si>
  <si>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</si>
  <si>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</si>
  <si>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</si>
  <si>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</si>
  <si>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</si>
  <si>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</si>
  <si>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</si>
  <si>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</si>
  <si>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</si>
  <si>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</si>
  <si>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</si>
  <si>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</si>
  <si>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</si>
  <si>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</si>
  <si>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</si>
  <si>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</si>
  <si>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</si>
  <si>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</si>
  <si>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</si>
  <si>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</si>
  <si>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</si>
  <si>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</si>
  <si>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</si>
  <si>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</si>
  <si>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</si>
  <si>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</si>
  <si>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</si>
  <si>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</si>
  <si>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</si>
  <si>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</si>
  <si>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</si>
  <si>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</si>
  <si>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</si>
  <si>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</si>
  <si>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</si>
  <si>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</si>
  <si>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</si>
  <si>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</si>
  <si>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</si>
  <si>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</si>
  <si>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</si>
  <si>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</si>
  <si>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</si>
  <si>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</si>
  <si>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</si>
  <si>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</si>
  <si>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</si>
  <si>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</si>
  <si>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</si>
  <si>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</si>
  <si>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</si>
  <si>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</si>
  <si>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</si>
  <si>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</si>
  <si>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</si>
  <si>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</si>
  <si>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</si>
  <si>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</si>
  <si>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</si>
  <si>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</si>
  <si>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</si>
  <si>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</si>
  <si>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</si>
  <si>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</si>
  <si>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</si>
  <si>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</si>
  <si>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</si>
  <si>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</si>
  <si>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</si>
  <si>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</si>
  <si>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</si>
  <si>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</si>
  <si>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</si>
  <si>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</si>
  <si>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</si>
  <si>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</si>
  <si>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</si>
  <si>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</si>
  <si>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</si>
  <si>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</si>
  <si>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</si>
  <si>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</si>
  <si>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</si>
  <si>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</si>
  <si>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</si>
  <si>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</si>
  <si>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</si>
  <si>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</si>
  <si>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</si>
  <si>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</si>
  <si>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</si>
  <si>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</si>
  <si>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</si>
  <si>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</si>
  <si>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</si>
  <si>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</si>
  <si>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</si>
  <si>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</si>
  <si>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</si>
  <si>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</si>
  <si>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</si>
  <si>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</si>
  <si>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</si>
  <si>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</si>
  <si>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</si>
  <si>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</si>
  <si>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</si>
  <si>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</si>
  <si>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</si>
  <si>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</si>
  <si>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</si>
  <si>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</si>
  <si>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</si>
  <si>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</si>
  <si>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</si>
  <si>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</si>
  <si>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</si>
  <si>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</si>
  <si>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</si>
  <si>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</si>
  <si>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</si>
  <si>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</si>
  <si>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</si>
  <si>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</si>
  <si>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</si>
  <si>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</si>
  <si>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</si>
  <si>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</si>
  <si>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</si>
  <si>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</si>
  <si>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</si>
  <si>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</si>
  <si>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</si>
  <si>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</si>
  <si>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</si>
  <si>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</si>
  <si>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</si>
  <si>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</si>
  <si>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</si>
  <si>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</si>
  <si>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</si>
  <si>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</si>
  <si>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</si>
  <si>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</si>
  <si>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</si>
  <si>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</si>
  <si>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</si>
  <si>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</si>
  <si>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</si>
  <si>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</si>
  <si>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</si>
  <si>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</si>
  <si>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</si>
  <si>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</si>
  <si>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</si>
  <si>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</si>
  <si>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</si>
  <si>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</si>
  <si>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</si>
  <si>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</si>
  <si>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</si>
  <si>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</si>
  <si>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</si>
  <si>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</si>
  <si>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</si>
  <si>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</si>
  <si>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</si>
  <si>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</si>
  <si>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</si>
  <si>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</si>
  <si>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</si>
  <si>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</si>
  <si>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</si>
  <si>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</si>
  <si>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</si>
  <si>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</si>
  <si>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</si>
  <si>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</si>
  <si>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</si>
  <si>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</si>
  <si>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</si>
  <si>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</si>
  <si>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</si>
  <si>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</si>
  <si>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</si>
  <si>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</si>
  <si>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</si>
  <si>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</si>
  <si>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</si>
  <si>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</si>
  <si>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</si>
  <si>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</si>
  <si>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</si>
  <si>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</si>
  <si>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</si>
  <si>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</si>
  <si>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</si>
  <si>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</si>
  <si>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</si>
  <si>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</si>
  <si>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</si>
  <si>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</si>
  <si>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</si>
  <si>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</si>
  <si>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</si>
  <si>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</si>
  <si>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</si>
  <si>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</si>
  <si>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</si>
  <si>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</si>
  <si>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</si>
  <si>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</si>
  <si>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</si>
  <si>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</si>
  <si>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</si>
  <si>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</si>
  <si>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</si>
  <si>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</si>
  <si>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</si>
  <si>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</si>
  <si>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</si>
  <si>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</si>
  <si>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</si>
  <si>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</si>
  <si>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</si>
  <si>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</si>
  <si>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</si>
  <si>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</si>
  <si>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</si>
  <si>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</si>
  <si>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</si>
  <si>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</si>
  <si>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</si>
  <si>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</si>
  <si>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</si>
  <si>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</si>
  <si>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</si>
  <si>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</si>
  <si>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</si>
  <si>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</si>
  <si>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</si>
  <si>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</si>
  <si>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</si>
  <si>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</si>
  <si>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</si>
  <si>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</si>
  <si>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</si>
  <si>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</si>
  <si>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</si>
  <si>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</si>
  <si>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</si>
  <si>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</si>
  <si>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</si>
  <si>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</si>
  <si>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</si>
  <si>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</si>
  <si>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</si>
  <si>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</si>
  <si>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</si>
  <si>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</si>
  <si>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</si>
  <si>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</si>
  <si>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</si>
  <si>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</si>
  <si>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</si>
  <si>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</si>
  <si>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</si>
  <si>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</si>
  <si>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</si>
  <si>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</si>
  <si>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</si>
  <si>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</si>
  <si>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</si>
  <si>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</si>
  <si>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</si>
  <si>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</si>
  <si>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</si>
  <si>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</si>
  <si>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</si>
  <si>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</si>
  <si>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</si>
  <si>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</si>
  <si>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</si>
  <si>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</si>
  <si>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</si>
  <si>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</si>
  <si>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</si>
  <si>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</si>
  <si>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</si>
  <si>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</si>
  <si>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</si>
  <si>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</si>
  <si>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</si>
  <si>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</si>
  <si>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</si>
  <si>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</si>
  <si>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</si>
  <si>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</si>
  <si>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</si>
  <si>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</si>
  <si>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</si>
  <si>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</si>
  <si>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</si>
  <si>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</si>
  <si>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</si>
  <si>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</si>
  <si>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</si>
  <si>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</si>
  <si>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</si>
  <si>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</si>
  <si>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</si>
  <si>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</si>
  <si>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</si>
  <si>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</si>
  <si>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</si>
  <si>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</si>
  <si>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</si>
  <si>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</si>
  <si>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</si>
  <si>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</si>
  <si>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</si>
  <si>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</si>
  <si>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</si>
  <si>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</si>
  <si>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</si>
  <si>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</si>
  <si>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</si>
  <si>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</si>
  <si>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</si>
  <si>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</si>
  <si>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</si>
  <si>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</si>
  <si>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</si>
  <si>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</si>
  <si>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</si>
  <si>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</si>
  <si>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</si>
  <si>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</si>
  <si>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</si>
  <si>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</si>
  <si>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</si>
  <si>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</si>
  <si>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</si>
  <si>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</si>
  <si>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</si>
  <si>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</si>
  <si>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</si>
  <si>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</si>
  <si>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</si>
  <si>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</si>
  <si>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</si>
  <si>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</si>
  <si>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</si>
  <si>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</si>
  <si>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</si>
  <si>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</si>
  <si>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</si>
  <si>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</si>
  <si>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</si>
  <si>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</si>
  <si>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</si>
  <si>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</si>
  <si>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</si>
  <si>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</si>
  <si>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</si>
  <si>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</si>
  <si>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</si>
  <si>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</si>
  <si>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</si>
  <si>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</si>
  <si>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</si>
  <si>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</si>
  <si>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</si>
  <si>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</si>
  <si>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</si>
  <si>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</si>
  <si>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</si>
  <si>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</si>
  <si>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</si>
  <si>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</si>
  <si>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</si>
  <si>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</si>
  <si>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</si>
  <si>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</si>
  <si>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</si>
  <si>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</si>
  <si>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</si>
  <si>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</si>
  <si>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</si>
  <si>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</si>
  <si>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</si>
  <si>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</si>
  <si>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</si>
  <si>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</si>
  <si>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</si>
  <si>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</si>
  <si>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</si>
  <si>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</si>
  <si>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</si>
  <si>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</si>
  <si>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</si>
  <si>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</si>
  <si>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</si>
  <si>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</si>
  <si>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</si>
  <si>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</si>
  <si>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</si>
  <si>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</si>
  <si>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</si>
  <si>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</si>
  <si>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</si>
  <si>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</si>
  <si>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</si>
  <si>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</si>
  <si>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</si>
  <si>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</si>
  <si>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</si>
  <si>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</si>
  <si>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</si>
  <si>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</si>
  <si>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</si>
  <si>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</si>
  <si>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</si>
  <si>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</si>
  <si>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</si>
  <si>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</si>
  <si>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</si>
  <si>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</si>
  <si>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</si>
  <si>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</si>
  <si>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</si>
  <si>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</si>
  <si>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</si>
  <si>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</si>
  <si>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</si>
  <si>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</si>
  <si>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</si>
  <si>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</si>
  <si>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</si>
  <si>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</si>
  <si>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</si>
  <si>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</si>
  <si>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</si>
  <si>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</si>
  <si>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</si>
  <si>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</si>
  <si>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</si>
  <si>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</si>
  <si>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</si>
  <si>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</si>
  <si>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</si>
  <si>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</si>
  <si>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</si>
  <si>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</si>
  <si>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</si>
  <si>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</si>
  <si>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</si>
  <si>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</si>
  <si>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</si>
  <si>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</si>
  <si>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</si>
  <si>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</si>
  <si>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</si>
  <si>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</si>
  <si>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</si>
  <si>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</si>
  <si>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</si>
  <si>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</si>
  <si>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</si>
  <si>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</si>
  <si>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</si>
  <si>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</si>
  <si>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</si>
  <si>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</si>
  <si>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</si>
  <si>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</si>
  <si>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</si>
  <si>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</si>
  <si>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</si>
  <si>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</si>
  <si>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</si>
  <si>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</si>
  <si>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</si>
  <si>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</si>
  <si>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</si>
  <si>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</si>
  <si>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</si>
  <si>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</si>
  <si>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</si>
  <si>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</si>
  <si>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</si>
  <si>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</si>
  <si>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</si>
  <si>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</si>
  <si>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</si>
  <si>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</si>
  <si>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</si>
  <si>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</si>
  <si>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</si>
  <si>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</si>
  <si>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</si>
  <si>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</si>
  <si>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</si>
  <si>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</si>
  <si>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</si>
  <si>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</si>
  <si>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</si>
  <si>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</si>
  <si>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</si>
  <si>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</si>
  <si>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</si>
  <si>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</si>
  <si>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</si>
  <si>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</si>
  <si>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</si>
  <si>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</si>
  <si>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</si>
  <si>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</si>
  <si>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</si>
  <si>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</si>
  <si>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</si>
  <si>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</si>
  <si>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</si>
  <si>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</si>
  <si>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</si>
  <si>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</si>
  <si>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</si>
  <si>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</si>
  <si>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</si>
  <si>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</si>
  <si>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</si>
  <si>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</si>
  <si>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</si>
  <si>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</si>
  <si>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</si>
  <si>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</si>
  <si>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</si>
  <si>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</si>
  <si>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</si>
  <si>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</si>
  <si>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</si>
  <si>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</si>
  <si>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</si>
  <si>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</si>
  <si>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</si>
  <si>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</si>
  <si>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</si>
  <si>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</si>
  <si>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</si>
  <si>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</si>
  <si>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</si>
  <si>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</si>
  <si>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</si>
  <si>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</si>
  <si>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</si>
  <si>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</si>
  <si>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</si>
  <si>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</si>
  <si>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</si>
  <si>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</si>
  <si>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</si>
  <si>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</si>
  <si>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</si>
  <si>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</si>
  <si>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</si>
  <si>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</si>
  <si>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</si>
  <si>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</si>
  <si>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</si>
  <si>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</si>
  <si>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</si>
  <si>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</si>
  <si>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</si>
  <si>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</si>
  <si>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</si>
  <si>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</si>
  <si>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</si>
  <si>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</si>
  <si>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</si>
  <si>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</si>
  <si>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</si>
  <si>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</si>
  <si>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</si>
  <si>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</si>
  <si>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</si>
  <si>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</si>
  <si>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</si>
  <si>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</si>
  <si>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</si>
  <si>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</si>
  <si>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</si>
  <si>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</si>
  <si>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</si>
  <si>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</si>
  <si>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</si>
  <si>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</si>
  <si>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</si>
  <si>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</si>
  <si>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</si>
  <si>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</si>
  <si>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</si>
  <si>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</si>
  <si>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</si>
  <si>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</si>
  <si>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</si>
  <si>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</si>
  <si>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</si>
  <si>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</si>
  <si>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</si>
  <si>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</si>
  <si>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</si>
  <si>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</si>
  <si>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</si>
  <si>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</si>
  <si>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</si>
  <si>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</si>
  <si>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</si>
  <si>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</si>
  <si>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</si>
  <si>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</si>
  <si>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</si>
  <si>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</si>
  <si>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</si>
  <si>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</si>
  <si>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</si>
  <si>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</si>
  <si>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</si>
  <si>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</si>
  <si>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</si>
  <si>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</si>
  <si>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</si>
  <si>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</si>
  <si>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</si>
  <si>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</si>
  <si>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</si>
  <si>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</si>
  <si>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</si>
  <si>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</si>
  <si>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</si>
  <si>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</si>
  <si>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</si>
  <si>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</si>
  <si>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</si>
  <si>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</si>
  <si>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</si>
  <si>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</si>
  <si>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</si>
  <si>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</si>
  <si>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</si>
  <si>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</si>
  <si>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</si>
  <si>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</si>
  <si>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</si>
  <si>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</si>
  <si>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</si>
  <si>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</si>
  <si>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</si>
  <si>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</si>
  <si>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</si>
  <si>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</si>
  <si>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</si>
  <si>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</si>
  <si>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</si>
  <si>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</si>
  <si>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</si>
  <si>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</si>
  <si>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</si>
  <si>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</si>
  <si>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</si>
  <si>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</si>
  <si>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</si>
  <si>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</si>
  <si>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</si>
  <si>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</si>
  <si>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</si>
  <si>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</si>
  <si>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</si>
  <si>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</si>
  <si>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</si>
  <si>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</si>
  <si>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</si>
  <si>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</si>
  <si>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</si>
  <si>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</si>
  <si>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</si>
  <si>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</si>
  <si>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</si>
  <si>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</si>
  <si>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</si>
  <si>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</si>
  <si>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</si>
  <si>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</si>
  <si>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</si>
  <si>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</si>
  <si>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</si>
  <si>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</si>
  <si>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</si>
  <si>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</si>
  <si>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</si>
  <si>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</si>
  <si>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</si>
  <si>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</si>
  <si>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</si>
  <si>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</si>
  <si>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</si>
  <si>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</si>
  <si>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</si>
  <si>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</si>
  <si>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</si>
  <si>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</si>
  <si>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</si>
  <si>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</si>
  <si>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</si>
  <si>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</si>
  <si>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</si>
  <si>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</si>
  <si>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</si>
  <si>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</si>
  <si>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</si>
  <si>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</si>
  <si>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</si>
  <si>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</si>
  <si>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</si>
  <si>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</si>
  <si>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</si>
  <si>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</si>
  <si>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</si>
  <si>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</si>
  <si>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</si>
  <si>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</si>
  <si>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</si>
  <si>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</si>
  <si>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</si>
  <si>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</si>
  <si>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</si>
  <si>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</si>
  <si>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</si>
  <si>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</si>
  <si>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</si>
  <si>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</si>
  <si>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</si>
  <si>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</si>
  <si>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</si>
  <si>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</si>
  <si>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</si>
  <si>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</si>
  <si>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</si>
  <si>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</si>
  <si>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</si>
  <si>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</si>
  <si>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</si>
  <si>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</si>
  <si>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</si>
  <si>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</si>
  <si>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</si>
  <si>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</si>
  <si>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</si>
  <si>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</si>
  <si>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</si>
  <si>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</si>
  <si>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</si>
  <si>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</si>
  <si>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</si>
  <si>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</si>
  <si>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</si>
  <si>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</si>
  <si>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</si>
  <si>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</si>
  <si>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</si>
  <si>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</si>
  <si>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</si>
  <si>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</si>
  <si>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</si>
  <si>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</si>
  <si>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</si>
  <si>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</si>
  <si>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</si>
  <si>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</si>
  <si>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</si>
  <si>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</si>
  <si>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</si>
  <si>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</si>
  <si>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</si>
  <si>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</si>
  <si>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</si>
  <si>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</si>
  <si>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</si>
  <si>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</si>
  <si>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</si>
  <si>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</si>
  <si>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</si>
  <si>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</si>
  <si>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</si>
  <si>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</si>
  <si>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</si>
  <si>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</si>
  <si>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</si>
  <si>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</si>
  <si>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</si>
  <si>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</si>
  <si>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</si>
  <si>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</si>
  <si>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</si>
  <si>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</si>
  <si>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</si>
  <si>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</si>
  <si>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</si>
  <si>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</si>
  <si>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</si>
  <si>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</si>
  <si>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</si>
  <si>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</si>
  <si>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</si>
  <si>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</si>
  <si>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</si>
  <si>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</si>
  <si>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</si>
  <si>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</si>
  <si>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</si>
  <si>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</si>
  <si>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</si>
  <si>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</si>
  <si>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</si>
  <si>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</si>
  <si>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</si>
  <si>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</si>
  <si>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</si>
  <si>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</si>
  <si>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</si>
  <si>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</si>
  <si>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</si>
  <si>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</si>
  <si>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</si>
  <si>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</si>
  <si>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</si>
  <si>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</si>
  <si>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</si>
  <si>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</si>
  <si>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</si>
  <si>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</si>
  <si>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</si>
  <si>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</si>
  <si>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</si>
  <si>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</si>
  <si>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</si>
  <si>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</si>
  <si>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</si>
  <si>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</si>
  <si>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</si>
  <si>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</si>
  <si>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</si>
  <si>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</si>
  <si>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</si>
  <si>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</si>
  <si>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</si>
  <si>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</si>
  <si>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</si>
  <si>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</si>
  <si>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</si>
  <si>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</si>
  <si>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</si>
  <si>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</si>
  <si>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</si>
  <si>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</si>
  <si>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</si>
  <si>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</si>
  <si>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</si>
  <si>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</si>
  <si>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</si>
  <si>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</si>
  <si>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</si>
  <si>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</si>
  <si>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</si>
  <si>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</si>
  <si>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</si>
  <si>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</si>
  <si>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</si>
  <si>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</si>
  <si>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</si>
  <si>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</si>
  <si>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</si>
  <si>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</si>
  <si>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</si>
  <si>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</si>
  <si>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</si>
  <si>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</si>
  <si>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</si>
  <si>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</si>
  <si>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</si>
  <si>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</si>
  <si>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</si>
  <si>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</si>
  <si>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</si>
  <si>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</si>
  <si>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</si>
  <si>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</si>
  <si>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</si>
  <si>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</si>
  <si>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</si>
  <si>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</si>
  <si>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</si>
  <si>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</si>
  <si>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</si>
  <si>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</si>
  <si>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</si>
  <si>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</si>
  <si>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</si>
  <si>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</si>
  <si>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</si>
  <si>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</si>
  <si>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</si>
  <si>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</si>
  <si>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</si>
  <si>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</si>
  <si>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</si>
  <si>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</si>
  <si>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</si>
  <si>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</si>
  <si>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</si>
  <si>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</si>
  <si>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</si>
  <si>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</si>
  <si>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</si>
  <si>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</si>
  <si>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</si>
  <si>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</si>
  <si>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</si>
  <si>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</si>
  <si>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</si>
  <si>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</si>
  <si>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</si>
  <si>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</si>
  <si>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</si>
  <si>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</si>
  <si>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</si>
  <si>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</si>
  <si>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</si>
  <si>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</si>
  <si>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</si>
  <si>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</si>
  <si>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</si>
  <si>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</si>
  <si>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</si>
  <si>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</si>
  <si>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</si>
  <si>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</si>
  <si>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</si>
  <si>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</si>
  <si>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</si>
  <si>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</si>
  <si>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</si>
  <si>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</si>
  <si>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</si>
  <si>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</si>
  <si>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</si>
  <si>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</si>
  <si>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</si>
  <si>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</si>
  <si>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</si>
  <si>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</si>
  <si>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</si>
  <si>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</si>
  <si>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</si>
  <si>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</si>
  <si>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</si>
  <si>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</si>
  <si>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</si>
  <si>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</si>
  <si>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</si>
  <si>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</si>
  <si>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</si>
  <si>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</si>
  <si>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</si>
  <si>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</si>
  <si>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</si>
  <si>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</si>
  <si>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</si>
  <si>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</si>
  <si>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</si>
  <si>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</si>
  <si>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</si>
  <si>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</si>
  <si>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</si>
  <si>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</si>
  <si>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</si>
  <si>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</si>
  <si>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</si>
  <si>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</si>
  <si>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</si>
  <si>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</si>
  <si>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</si>
  <si>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</si>
  <si>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</si>
  <si>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</si>
  <si>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</si>
  <si>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</si>
  <si>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</si>
  <si>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</si>
  <si>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</si>
  <si>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</si>
  <si>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</si>
  <si>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</si>
  <si>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</si>
  <si>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</si>
  <si>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</si>
  <si>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</si>
  <si>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</si>
  <si>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</si>
  <si>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</si>
  <si>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</si>
  <si>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</si>
  <si>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</si>
  <si>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</si>
  <si>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</si>
  <si>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</si>
  <si>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</si>
  <si>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</si>
  <si>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</si>
  <si>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</si>
  <si>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</si>
  <si>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</si>
  <si>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</si>
  <si>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</si>
  <si>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</si>
  <si>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</si>
  <si>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</si>
  <si>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</si>
  <si>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</si>
  <si>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</si>
  <si>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</si>
  <si>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</si>
  <si>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</si>
  <si>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</si>
  <si>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</si>
  <si>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</si>
  <si>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</si>
  <si>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</si>
  <si>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</si>
  <si>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</si>
  <si>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</si>
  <si>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</si>
  <si>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</si>
  <si>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</si>
  <si>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</si>
  <si>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</si>
  <si>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</si>
  <si>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</si>
  <si>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</si>
  <si>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</si>
  <si>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</si>
  <si>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</si>
  <si>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</si>
  <si>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</si>
  <si>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</si>
  <si>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</si>
  <si>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</si>
  <si>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</si>
  <si>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</si>
  <si>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</si>
  <si>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</si>
  <si>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</si>
  <si>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</si>
  <si>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</si>
  <si>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</si>
  <si>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</si>
  <si>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</si>
  <si>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</si>
  <si>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</si>
  <si>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</si>
  <si>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</si>
  <si>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</si>
  <si>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</si>
  <si>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</si>
  <si>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</si>
  <si>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</si>
  <si>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</si>
  <si>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</si>
  <si>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</si>
  <si>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</si>
  <si>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</si>
  <si>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</si>
  <si>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</si>
  <si>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</si>
  <si>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</si>
  <si>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</si>
  <si>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</si>
  <si>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</si>
  <si>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</si>
  <si>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</si>
  <si>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</si>
  <si>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</si>
  <si>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</si>
  <si>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</si>
  <si>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</si>
  <si>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</si>
  <si>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</si>
  <si>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</si>
  <si>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</si>
  <si>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</si>
  <si>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</si>
  <si>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</si>
  <si>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</si>
  <si>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</si>
  <si>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</si>
  <si>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</si>
  <si>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</si>
  <si>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</si>
  <si>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</si>
  <si>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</si>
  <si>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</si>
  <si>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</si>
  <si>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</si>
  <si>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</si>
  <si>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</si>
  <si>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</si>
  <si>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</si>
  <si>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</si>
  <si>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</si>
  <si>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</si>
  <si>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</si>
  <si>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</si>
  <si>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</si>
  <si>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</si>
  <si>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</si>
  <si>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</si>
  <si>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</si>
  <si>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</si>
  <si>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</si>
  <si>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</si>
  <si>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</si>
  <si>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</si>
  <si>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</si>
  <si>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</si>
  <si>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</si>
  <si>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</si>
  <si>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</si>
  <si>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</si>
  <si>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</si>
  <si>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</si>
  <si>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</si>
  <si>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</si>
  <si>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</si>
  <si>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</si>
  <si>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</si>
  <si>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</si>
  <si>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</si>
  <si>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</si>
  <si>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</si>
  <si>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</si>
  <si>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</si>
  <si>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</si>
  <si>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</si>
  <si>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</si>
  <si>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</si>
  <si>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</si>
  <si>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</si>
  <si>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</si>
  <si>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</si>
  <si>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</si>
  <si>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</si>
  <si>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</si>
  <si>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</si>
  <si>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</si>
  <si>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</si>
  <si>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</si>
  <si>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</si>
  <si>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</si>
  <si>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</si>
  <si>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</si>
  <si>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</si>
  <si>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</si>
  <si>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</si>
  <si>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</si>
  <si>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</si>
  <si>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</si>
  <si>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</si>
  <si>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</si>
  <si>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</si>
  <si>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</si>
  <si>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</si>
  <si>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</si>
  <si>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</si>
  <si>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</si>
  <si>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</si>
  <si>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</si>
  <si>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</si>
  <si>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</si>
  <si>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</si>
  <si>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</si>
  <si>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</si>
  <si>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</si>
  <si>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</si>
  <si>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</si>
  <si>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</si>
  <si>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</si>
  <si>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</si>
  <si>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</si>
  <si>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</si>
  <si>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</si>
  <si>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</si>
  <si>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</si>
  <si>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</si>
  <si>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</si>
  <si>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</si>
  <si>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</si>
  <si>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</si>
  <si>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</si>
  <si>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</si>
  <si>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</si>
  <si>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</si>
  <si>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</si>
  <si>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</si>
  <si>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</si>
  <si>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</si>
  <si>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</si>
  <si>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</si>
  <si>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</si>
  <si>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</si>
  <si>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</si>
  <si>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</si>
  <si>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</si>
  <si>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</si>
  <si>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</si>
  <si>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</si>
  <si>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</si>
  <si>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</si>
  <si>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</si>
  <si>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</si>
  <si>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</si>
  <si>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</si>
  <si>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</si>
  <si>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</si>
  <si>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</si>
  <si>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</si>
  <si>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</si>
  <si>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</si>
  <si>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</si>
  <si>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</si>
  <si>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</si>
  <si>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</si>
  <si>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</si>
  <si>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</si>
  <si>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</si>
  <si>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</si>
  <si>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</si>
  <si>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</si>
  <si>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</si>
  <si>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</si>
  <si>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</si>
  <si>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</si>
  <si>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</si>
  <si>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</si>
  <si>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</si>
  <si>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</si>
  <si>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</si>
  <si>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</si>
  <si>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</si>
  <si>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</si>
  <si>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</si>
  <si>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</si>
  <si>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</si>
  <si>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</si>
  <si>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</si>
  <si>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</si>
  <si>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</si>
  <si>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</si>
  <si>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</si>
  <si>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</si>
  <si>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</si>
  <si>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</si>
  <si>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</si>
  <si>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</si>
  <si>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</si>
  <si>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</si>
  <si>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</si>
  <si>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</si>
  <si>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</si>
  <si>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</si>
  <si>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</si>
  <si>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</si>
  <si>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</si>
  <si>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</si>
  <si>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</si>
  <si>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</si>
  <si>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</si>
  <si>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</si>
  <si>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</si>
  <si>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</si>
  <si>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</si>
  <si>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</si>
  <si>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</si>
  <si>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</si>
  <si>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</si>
  <si>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</si>
  <si>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</si>
  <si>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</si>
  <si>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</si>
  <si>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</si>
  <si>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</si>
  <si>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</si>
  <si>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</si>
  <si>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</si>
  <si>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</si>
  <si>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</si>
  <si>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</si>
  <si>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</si>
  <si>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</si>
  <si>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</si>
  <si>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</si>
  <si>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</si>
  <si>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</si>
  <si>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</si>
  <si>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</si>
  <si>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</si>
  <si>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</si>
  <si>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</si>
  <si>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</si>
  <si>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</si>
  <si>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</si>
  <si>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</si>
  <si>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</si>
  <si>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</si>
  <si>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</si>
  <si>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</si>
  <si>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</si>
  <si>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</si>
  <si>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</si>
  <si>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</si>
  <si>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</si>
  <si>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</si>
  <si>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</si>
  <si>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</si>
  <si>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</si>
  <si>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</si>
  <si>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</si>
  <si>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</si>
  <si>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</si>
  <si>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</si>
  <si>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</si>
  <si>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</si>
  <si>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</si>
  <si>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</si>
  <si>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</si>
  <si>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</si>
  <si>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</si>
  <si>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</si>
  <si>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</si>
  <si>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</si>
  <si>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</si>
  <si>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</si>
  <si>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</si>
  <si>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</si>
  <si>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</si>
  <si>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</si>
  <si>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</si>
  <si>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</si>
  <si>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</si>
  <si>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</si>
  <si>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</si>
  <si>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</si>
  <si>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</si>
  <si>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</si>
  <si>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</si>
  <si>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</si>
  <si>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</si>
  <si>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</si>
  <si>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</si>
  <si>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</si>
  <si>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</si>
  <si>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</si>
  <si>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</si>
  <si>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</si>
  <si>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</si>
  <si>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</si>
  <si>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</si>
  <si>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</si>
  <si>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</si>
  <si>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</si>
  <si>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</si>
  <si>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</si>
  <si>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</si>
  <si>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</si>
  <si>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</si>
  <si>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</si>
  <si>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</si>
  <si>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</si>
  <si>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</si>
  <si>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</si>
  <si>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</si>
  <si>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</si>
  <si>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</si>
  <si>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</si>
  <si>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</si>
  <si>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</si>
  <si>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</si>
  <si>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</si>
  <si>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</si>
  <si>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</si>
  <si>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</si>
  <si>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</si>
  <si>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</si>
  <si>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</si>
  <si>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</si>
  <si>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</si>
  <si>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</si>
  <si>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</si>
  <si>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</si>
  <si>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</si>
  <si>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</si>
  <si>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</si>
  <si>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</si>
  <si>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</si>
  <si>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</si>
  <si>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</si>
  <si>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</si>
  <si>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</si>
  <si>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</si>
  <si>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</si>
  <si>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</si>
  <si>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</si>
  <si>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</si>
  <si>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</si>
  <si>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</si>
  <si>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</si>
  <si>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</si>
  <si>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</si>
  <si>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</si>
  <si>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</si>
  <si>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</si>
  <si>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</si>
  <si>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</si>
  <si>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</si>
  <si>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</si>
  <si>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</si>
  <si>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</si>
  <si>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</si>
  <si>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</si>
  <si>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</si>
  <si>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</si>
  <si>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</si>
  <si>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</si>
  <si>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</si>
  <si>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</si>
  <si>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</si>
  <si>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</si>
  <si>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</si>
  <si>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</si>
  <si>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</si>
  <si>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</si>
  <si>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</si>
  <si>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</si>
  <si>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</si>
  <si>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</si>
  <si>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</si>
  <si>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</si>
  <si>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</si>
  <si>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</si>
  <si>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</si>
  <si>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</si>
  <si>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</si>
  <si>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</si>
  <si>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</si>
  <si>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</si>
  <si>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</si>
  <si>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</si>
  <si>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</si>
  <si>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</si>
  <si>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</si>
  <si>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</si>
  <si>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</si>
  <si>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</si>
  <si>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</si>
  <si>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</si>
  <si>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</si>
  <si>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</si>
  <si>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</si>
  <si>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</si>
  <si>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</si>
  <si>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</si>
  <si>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</si>
  <si>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</si>
  <si>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</si>
  <si>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</si>
  <si>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</si>
  <si>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</si>
  <si>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</si>
  <si>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</si>
  <si>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</si>
  <si>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</si>
  <si>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</si>
  <si>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</si>
  <si>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</si>
  <si>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</si>
  <si>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</si>
  <si>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</si>
  <si>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</si>
  <si>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</si>
  <si>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</si>
  <si>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</si>
  <si>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</si>
  <si>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</si>
  <si>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</si>
  <si>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</si>
  <si>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</si>
  <si>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</si>
  <si>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</si>
  <si>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</si>
  <si>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</si>
  <si>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</si>
  <si>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</si>
  <si>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</si>
  <si>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</si>
  <si>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</si>
  <si>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</si>
  <si>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</si>
  <si>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</si>
  <si>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</si>
  <si>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</si>
  <si>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</si>
  <si>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</si>
  <si>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</si>
  <si>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</si>
  <si>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</si>
  <si>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</si>
  <si>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</si>
  <si>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</si>
  <si>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</si>
  <si>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</si>
  <si>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</si>
  <si>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</si>
  <si>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</si>
  <si>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</si>
  <si>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</si>
  <si>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</si>
  <si>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</si>
  <si>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</si>
  <si>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</si>
  <si>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</si>
  <si>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</si>
  <si>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</si>
  <si>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</si>
  <si>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</si>
  <si>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</si>
  <si>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</si>
  <si>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</si>
  <si>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</si>
  <si>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</si>
  <si>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</si>
  <si>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</si>
  <si>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</si>
  <si>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</si>
  <si>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</si>
  <si>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</si>
  <si>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</si>
  <si>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</si>
  <si>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</si>
  <si>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</si>
  <si>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</si>
  <si>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</si>
  <si>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</si>
  <si>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</si>
  <si>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</si>
  <si>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</si>
  <si>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</si>
  <si>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</si>
  <si>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</si>
  <si>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</si>
  <si>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</si>
  <si>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</si>
  <si>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</si>
  <si>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</si>
  <si>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</si>
  <si>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</si>
  <si>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</si>
  <si>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</si>
  <si>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</si>
  <si>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</si>
  <si>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</si>
  <si>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</si>
  <si>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</si>
  <si>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</si>
  <si>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</si>
  <si>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</si>
  <si>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</si>
  <si>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</si>
  <si>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</si>
  <si>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</si>
  <si>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</si>
  <si>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</si>
  <si>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</si>
  <si>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</si>
  <si>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</si>
  <si>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</si>
  <si>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</si>
  <si>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</si>
  <si>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</si>
  <si>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</si>
  <si>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</si>
  <si>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</si>
  <si>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</si>
  <si>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</si>
  <si>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</si>
  <si>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</si>
  <si>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</si>
  <si>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</si>
  <si>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</si>
  <si>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</si>
  <si>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</si>
  <si>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</si>
  <si>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</si>
  <si>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</si>
  <si>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</si>
  <si>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</si>
  <si>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</si>
  <si>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</si>
  <si>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</si>
  <si>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</si>
  <si>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</si>
  <si>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</si>
  <si>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</si>
  <si>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</si>
  <si>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</si>
  <si>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</si>
  <si>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</si>
  <si>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</si>
  <si>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</si>
  <si>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</si>
  <si>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</si>
  <si>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</si>
  <si>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</si>
  <si>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</si>
  <si>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</si>
  <si>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</si>
  <si>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</si>
  <si>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</si>
  <si>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</si>
  <si>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</si>
  <si>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</si>
  <si>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</si>
  <si>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</si>
  <si>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</si>
  <si>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</si>
  <si>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</si>
  <si>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</si>
  <si>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</si>
  <si>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</si>
  <si>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</si>
  <si>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</si>
  <si>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</si>
  <si>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</si>
  <si>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</si>
  <si>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</si>
  <si>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</si>
  <si>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</si>
  <si>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</si>
  <si>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</si>
  <si>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</si>
  <si>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</si>
  <si>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</si>
  <si>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</si>
  <si>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</si>
  <si>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</si>
  <si>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</si>
  <si>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</si>
  <si>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</si>
  <si>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</si>
  <si>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</si>
  <si>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</si>
  <si>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</si>
  <si>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</si>
  <si>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</si>
  <si>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</si>
  <si>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</si>
  <si>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</si>
  <si>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</si>
  <si>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</si>
  <si>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</si>
  <si>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</si>
  <si>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</si>
  <si>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</si>
  <si>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</si>
  <si>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</si>
  <si>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</si>
  <si>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</si>
  <si>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</si>
  <si>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</si>
  <si>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</si>
  <si>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</si>
  <si>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</si>
  <si>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</si>
  <si>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</si>
  <si>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</si>
  <si>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</si>
  <si>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</si>
  <si>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</si>
  <si>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</si>
  <si>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</si>
  <si>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</si>
  <si>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</si>
  <si>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</si>
  <si>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</si>
  <si>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</si>
  <si>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</si>
  <si>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</si>
  <si>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</si>
  <si>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</si>
  <si>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</si>
  <si>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</si>
  <si>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</si>
  <si>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</si>
  <si>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</si>
  <si>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</si>
  <si>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</si>
  <si>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</si>
  <si>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</si>
  <si>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</si>
  <si>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</si>
  <si>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</si>
  <si>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</si>
  <si>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</si>
  <si>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</si>
  <si>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</si>
  <si>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</si>
  <si>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</si>
  <si>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</si>
  <si>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</si>
  <si>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</si>
  <si>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</si>
  <si>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</si>
  <si>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</si>
  <si>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</si>
  <si>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</si>
  <si>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</si>
  <si>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</si>
  <si>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</si>
  <si>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</si>
  <si>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</si>
  <si>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</si>
  <si>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</si>
  <si>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</si>
  <si>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</si>
  <si>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</si>
  <si>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</si>
  <si>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</si>
  <si>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</si>
  <si>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</si>
  <si>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</si>
  <si>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</si>
  <si>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</si>
  <si>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</si>
  <si>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</si>
  <si>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</si>
  <si>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</si>
  <si>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</si>
  <si>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</si>
  <si>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</si>
  <si>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</si>
  <si>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</si>
  <si>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</si>
  <si>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</si>
  <si>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</si>
  <si>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</si>
  <si>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</si>
  <si>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</si>
  <si>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</si>
  <si>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</si>
  <si>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</si>
  <si>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</si>
  <si>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</si>
  <si>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</si>
  <si>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</si>
  <si>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</si>
  <si>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</si>
  <si>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</si>
  <si>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</si>
  <si>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</si>
  <si>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</si>
  <si>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</si>
  <si>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</si>
  <si>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</si>
  <si>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</si>
  <si>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</si>
  <si>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</si>
  <si>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</si>
  <si>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</si>
  <si>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</si>
  <si>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</si>
  <si>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</si>
  <si>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</si>
  <si>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</si>
  <si>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</si>
  <si>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</si>
  <si>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</si>
  <si>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</si>
  <si>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</si>
  <si>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</si>
  <si>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</si>
  <si>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</si>
  <si>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</si>
  <si>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</si>
  <si>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</si>
  <si>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</si>
  <si>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</si>
  <si>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</si>
  <si>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</si>
  <si>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</si>
  <si>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</si>
  <si>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</si>
  <si>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</si>
  <si>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</si>
  <si>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</si>
  <si>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</si>
  <si>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</si>
  <si>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</si>
  <si>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</si>
  <si>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</si>
  <si>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</si>
  <si>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</si>
  <si>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</si>
  <si>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</si>
  <si>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</si>
  <si>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</si>
  <si>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</si>
  <si>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</si>
  <si>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</si>
  <si>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</si>
  <si>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</si>
  <si>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</si>
  <si>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</si>
  <si>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</si>
  <si>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</si>
  <si>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</si>
  <si>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</si>
  <si>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</si>
  <si>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</si>
  <si>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</si>
  <si>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</si>
  <si>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</si>
  <si>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</si>
  <si>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</si>
  <si>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</si>
  <si>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</si>
  <si>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</si>
  <si>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</si>
  <si>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</si>
  <si>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</si>
  <si>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</si>
  <si>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</si>
  <si>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</si>
  <si>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</si>
  <si>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</si>
  <si>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</si>
  <si>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</si>
  <si>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</si>
  <si>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</si>
  <si>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</si>
  <si>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</si>
  <si>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</si>
  <si>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</si>
  <si>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</si>
  <si>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</si>
  <si>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</si>
  <si>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</si>
  <si>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</si>
  <si>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</si>
  <si>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</si>
  <si>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</si>
  <si>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</si>
  <si>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</si>
  <si>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</si>
  <si>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</si>
  <si>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</si>
  <si>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</si>
  <si>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</si>
  <si>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</si>
  <si>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</si>
  <si>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</si>
  <si>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</si>
  <si>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</si>
  <si>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</si>
  <si>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</si>
  <si>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</si>
  <si>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</si>
  <si>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</si>
  <si>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</si>
  <si>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</si>
  <si>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</si>
  <si>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</si>
  <si>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</si>
  <si>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</si>
  <si>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</si>
  <si>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</si>
  <si>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</si>
  <si>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</si>
  <si>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</si>
  <si>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</si>
  <si>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</si>
  <si>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</si>
  <si>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</si>
  <si>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</si>
  <si>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</si>
  <si>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</si>
  <si>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</si>
  <si>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</si>
  <si>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</si>
  <si>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</si>
  <si>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</si>
  <si>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</si>
  <si>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</si>
  <si>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</si>
  <si>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</si>
  <si>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</si>
  <si>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</si>
  <si>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</si>
  <si>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</si>
  <si>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</si>
  <si>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</si>
  <si>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</si>
  <si>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</si>
  <si>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</si>
  <si>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</si>
  <si>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</si>
  <si>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</si>
  <si>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</si>
  <si>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</si>
  <si>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</si>
  <si>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</si>
  <si>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</si>
  <si>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</si>
  <si>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</si>
  <si>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</si>
  <si>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</si>
  <si>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</si>
  <si>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</si>
  <si>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</si>
  <si>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</si>
  <si>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</si>
  <si>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</si>
  <si>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</si>
  <si>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</si>
  <si>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</si>
  <si>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</si>
  <si>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</si>
  <si>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</si>
  <si>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</si>
  <si>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</si>
  <si>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</si>
  <si>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</si>
  <si>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</si>
  <si>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</si>
  <si>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</si>
  <si>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</si>
  <si>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</si>
  <si>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</si>
  <si>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</si>
  <si>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</si>
  <si>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</si>
  <si>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</si>
  <si>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</si>
  <si>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</si>
  <si>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</si>
  <si>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</si>
  <si>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</si>
  <si>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</si>
  <si>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</si>
  <si>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</si>
  <si>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</si>
  <si>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</si>
  <si>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</si>
  <si>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</si>
  <si>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</si>
  <si>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</si>
  <si>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</si>
  <si>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</si>
  <si>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</si>
  <si>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</si>
  <si>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</si>
  <si>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</si>
  <si>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</si>
  <si>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</si>
  <si>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</si>
  <si>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</si>
  <si>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</si>
  <si>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</si>
  <si>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</si>
  <si>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</si>
  <si>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</si>
  <si>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</si>
  <si>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</si>
  <si>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</si>
  <si>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</si>
  <si>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</si>
  <si>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</si>
  <si>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</si>
  <si>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</si>
  <si>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</si>
  <si>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</si>
  <si>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</si>
  <si>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</si>
  <si>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</si>
  <si>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</si>
  <si>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</si>
  <si>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</si>
  <si>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</si>
  <si>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</si>
  <si>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</si>
  <si>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</si>
  <si>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</si>
  <si>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</si>
  <si>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</si>
  <si>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</si>
  <si>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</si>
  <si>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</si>
  <si>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</si>
  <si>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</si>
  <si>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</si>
  <si>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</si>
  <si>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</si>
  <si>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</si>
  <si>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</si>
  <si>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</si>
  <si>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</si>
  <si>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</si>
  <si>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</si>
  <si>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</si>
  <si>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</si>
  <si>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</si>
  <si>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</si>
  <si>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</si>
  <si>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</si>
  <si>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</si>
  <si>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</si>
  <si>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</si>
  <si>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</si>
  <si>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</si>
  <si>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</si>
  <si>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</si>
  <si>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</si>
  <si>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</si>
  <si>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</si>
  <si>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</si>
  <si>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</si>
  <si>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</si>
  <si>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</si>
  <si>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</si>
  <si>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</si>
  <si>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</si>
  <si>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</si>
  <si>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</si>
  <si>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</si>
  <si>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</si>
  <si>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</si>
  <si>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</si>
  <si>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</si>
  <si>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</si>
  <si>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</si>
  <si>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</si>
  <si>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</si>
  <si>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</si>
  <si>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</si>
  <si>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</si>
  <si>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</si>
  <si>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</si>
  <si>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</si>
  <si>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</si>
  <si>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</si>
  <si>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</si>
  <si>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</si>
  <si>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</si>
  <si>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</si>
  <si>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</si>
  <si>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</si>
  <si>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</si>
  <si>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</si>
  <si>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</si>
  <si>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</si>
  <si>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</si>
  <si>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</si>
  <si>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</si>
  <si>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</si>
  <si>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</si>
  <si>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</si>
  <si>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</si>
  <si>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</si>
  <si>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</si>
  <si>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</si>
  <si>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</si>
  <si>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</si>
  <si>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</si>
  <si>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</si>
  <si>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</si>
  <si>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</si>
  <si>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</si>
  <si>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</si>
  <si>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</si>
  <si>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</si>
  <si>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</si>
  <si>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</si>
  <si>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</si>
  <si>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</si>
  <si>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</si>
  <si>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</si>
  <si>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</si>
  <si>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</si>
  <si>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</si>
  <si>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</si>
  <si>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</si>
  <si>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</si>
  <si>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</si>
  <si>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</si>
  <si>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</si>
  <si>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</si>
  <si>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</si>
  <si>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</si>
  <si>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</si>
  <si>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</si>
  <si>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</si>
  <si>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</si>
  <si>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</si>
  <si>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</si>
  <si>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</si>
  <si>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</si>
  <si>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</si>
  <si>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</si>
  <si>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</si>
  <si>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</si>
  <si>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</si>
  <si>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</si>
  <si>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</si>
  <si>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</si>
  <si>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</si>
  <si>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</si>
  <si>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</si>
  <si>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</si>
  <si>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</si>
  <si>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</si>
  <si>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</si>
  <si>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</si>
  <si>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</si>
  <si>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</si>
  <si>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</si>
  <si>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</si>
  <si>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</si>
  <si>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</si>
  <si>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</si>
  <si>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</si>
  <si>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</si>
  <si>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</si>
  <si>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</si>
  <si>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</si>
  <si>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</si>
  <si>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</si>
  <si>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</si>
  <si>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</si>
  <si>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</si>
  <si>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</si>
  <si>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</si>
  <si>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</si>
  <si>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</si>
  <si>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</si>
  <si>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</si>
  <si>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</si>
  <si>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</si>
  <si>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</si>
  <si>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</si>
  <si>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</si>
  <si>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</si>
  <si>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</si>
  <si>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</si>
  <si>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</si>
  <si>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</si>
  <si>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</si>
  <si>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</si>
  <si>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</si>
  <si>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</si>
  <si>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</si>
  <si>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</si>
  <si>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</si>
  <si>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</si>
  <si>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</si>
  <si>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</si>
  <si>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</si>
  <si>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</si>
  <si>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</si>
  <si>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</si>
  <si>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</si>
  <si>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</si>
  <si>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</si>
  <si>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</si>
  <si>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</si>
  <si>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</si>
  <si>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</si>
  <si>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</si>
  <si>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</si>
  <si>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</si>
  <si>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</si>
  <si>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</si>
  <si>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</si>
  <si>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</si>
  <si>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</si>
  <si>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</si>
  <si>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</si>
  <si>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</si>
  <si>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</si>
  <si>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</si>
  <si>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</si>
  <si>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</si>
  <si>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</si>
  <si>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</si>
  <si>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</si>
  <si>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</si>
  <si>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</si>
  <si>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</si>
  <si>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</si>
  <si>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</si>
  <si>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</si>
  <si>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</si>
  <si>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</si>
  <si>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</si>
  <si>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</si>
  <si>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</si>
  <si>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</si>
  <si>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</si>
  <si>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</si>
  <si>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</si>
  <si>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</si>
  <si>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</si>
  <si>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</si>
  <si>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</si>
  <si>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</si>
  <si>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</si>
  <si>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</si>
  <si>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</si>
  <si>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</si>
  <si>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</si>
  <si>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</si>
  <si>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</si>
  <si>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</si>
  <si>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</si>
  <si>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</si>
  <si>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</si>
  <si>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</si>
  <si>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</si>
  <si>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</si>
  <si>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</si>
  <si>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</si>
  <si>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</si>
  <si>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</si>
  <si>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</si>
  <si>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</si>
  <si>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</si>
  <si>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</si>
  <si>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</si>
  <si>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</si>
  <si>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</si>
  <si>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</si>
  <si>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</si>
  <si>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</si>
  <si>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</si>
  <si>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</si>
  <si>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</si>
  <si>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</si>
  <si>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</si>
  <si>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</si>
  <si>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</si>
  <si>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</si>
  <si>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</si>
  <si>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</si>
  <si>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</si>
  <si>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</si>
  <si>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</si>
  <si>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</si>
  <si>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</si>
  <si>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</si>
  <si>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</si>
  <si>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</si>
  <si>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</si>
  <si>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</si>
  <si>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</si>
  <si>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</si>
  <si>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</si>
  <si>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</si>
  <si>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</si>
  <si>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</si>
  <si>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</si>
  <si>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</si>
  <si>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</si>
  <si>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</si>
  <si>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</si>
  <si>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</si>
  <si>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</si>
  <si>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</si>
  <si>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</si>
  <si>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</si>
  <si>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</si>
  <si>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</si>
  <si>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</si>
  <si>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</si>
  <si>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</si>
  <si>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</si>
  <si>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</si>
  <si>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</si>
  <si>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</si>
  <si>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</si>
  <si>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</si>
  <si>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</si>
  <si>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</si>
  <si>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</si>
  <si>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</si>
  <si>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</si>
  <si>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</si>
  <si>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</si>
  <si>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</si>
  <si>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</si>
  <si>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</si>
  <si>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</si>
  <si>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</si>
  <si>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</si>
  <si>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</si>
  <si>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</si>
  <si>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</si>
  <si>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</si>
  <si>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</si>
  <si>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</si>
  <si>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</si>
  <si>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</si>
  <si>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</si>
  <si>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</si>
  <si>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</si>
  <si>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</si>
  <si>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</si>
  <si>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</si>
  <si>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</si>
  <si>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</si>
  <si>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</si>
  <si>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</si>
  <si>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</si>
  <si>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</si>
  <si>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</si>
  <si>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</si>
  <si>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</si>
  <si>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</si>
  <si>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</si>
  <si>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</si>
  <si>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</si>
  <si>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</si>
  <si>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</si>
  <si>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</si>
  <si>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</si>
  <si>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</si>
  <si>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</si>
  <si>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</si>
  <si>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</si>
  <si>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</si>
  <si>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</si>
  <si>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</si>
  <si>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</si>
  <si>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</si>
  <si>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</si>
  <si>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</si>
  <si>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</si>
  <si>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</si>
  <si>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</si>
  <si>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</si>
  <si>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</si>
  <si>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</si>
  <si>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</si>
  <si>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</si>
  <si>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</si>
  <si>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</si>
  <si>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</si>
  <si>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</si>
  <si>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</si>
  <si>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</si>
  <si>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</si>
  <si>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</si>
  <si>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</si>
  <si>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</si>
  <si>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</si>
  <si>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</si>
  <si>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</si>
  <si>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</si>
  <si>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</si>
  <si>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</si>
  <si>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</si>
  <si>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</si>
  <si>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</si>
  <si>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</si>
  <si>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</si>
  <si>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</si>
  <si>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</si>
  <si>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</si>
  <si>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</si>
  <si>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</si>
  <si>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</si>
  <si>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</si>
  <si>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</si>
  <si>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</si>
  <si>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</si>
  <si>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</si>
  <si>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</si>
  <si>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</si>
  <si>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</si>
  <si>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</si>
  <si>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</si>
  <si>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</si>
  <si>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</si>
  <si>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</si>
  <si>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</si>
  <si>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</si>
  <si>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</si>
  <si>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</si>
  <si>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</si>
  <si>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</si>
  <si>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</si>
  <si>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</si>
  <si>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</si>
  <si>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</si>
  <si>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</si>
  <si>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</si>
  <si>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</si>
  <si>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</si>
  <si>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</si>
  <si>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</si>
  <si>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</si>
  <si>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</si>
  <si>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</si>
  <si>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</si>
  <si>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</si>
  <si>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</si>
  <si>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</si>
  <si>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</si>
  <si>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</si>
  <si>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</si>
  <si>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</si>
  <si>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</si>
  <si>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</si>
  <si>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</si>
  <si>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</si>
  <si>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</si>
  <si>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</si>
  <si>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</si>
  <si>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</si>
  <si>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</si>
  <si>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</si>
  <si>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</si>
  <si>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</si>
  <si>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</si>
  <si>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</si>
  <si>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</si>
  <si>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</si>
  <si>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</si>
  <si>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</si>
  <si>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</si>
  <si>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</si>
  <si>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</si>
  <si>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</si>
  <si>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</si>
  <si>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</si>
  <si>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</si>
  <si>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</si>
  <si>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</si>
  <si>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</si>
  <si>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</si>
  <si>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</si>
  <si>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</si>
  <si>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</si>
  <si>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</si>
  <si>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</si>
  <si>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</si>
  <si>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</si>
  <si>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</si>
  <si>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</si>
  <si>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</si>
  <si>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</si>
  <si>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</si>
  <si>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</si>
  <si>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</si>
  <si>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</si>
  <si>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</si>
  <si>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</si>
  <si>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</si>
  <si>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</si>
  <si>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</si>
  <si>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</si>
  <si>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</si>
  <si>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</si>
  <si>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</si>
  <si>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</si>
  <si>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</si>
  <si>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</si>
  <si>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</si>
  <si>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</si>
  <si>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</si>
  <si>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</si>
  <si>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</si>
  <si>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</si>
  <si>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</si>
  <si>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</si>
  <si>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</si>
  <si>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</si>
  <si>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</si>
  <si>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</si>
  <si>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</si>
  <si>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</si>
  <si>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</si>
  <si>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</si>
  <si>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</si>
  <si>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</si>
  <si>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</si>
  <si>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</si>
  <si>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</si>
  <si>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</si>
  <si>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</si>
  <si>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</si>
  <si>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</si>
  <si>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</si>
  <si>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</si>
  <si>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</si>
  <si>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</si>
  <si>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</si>
  <si>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</si>
  <si>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</si>
  <si>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</si>
  <si>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</si>
  <si>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</si>
  <si>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</si>
  <si>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</si>
  <si>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</si>
  <si>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</si>
  <si>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</si>
  <si>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</si>
  <si>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</si>
  <si>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</si>
  <si>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</si>
  <si>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</si>
  <si>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</si>
  <si>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</si>
  <si>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</si>
  <si>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</si>
  <si>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</si>
  <si>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</si>
  <si>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</si>
  <si>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</si>
  <si>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</si>
  <si>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</si>
  <si>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</si>
  <si>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</si>
  <si>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</si>
  <si>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</si>
  <si>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</si>
  <si>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</si>
  <si>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</si>
  <si>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</si>
  <si>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</si>
  <si>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</si>
  <si>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</si>
  <si>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</si>
  <si>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</si>
  <si>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</si>
  <si>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</si>
  <si>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</si>
  <si>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</si>
  <si>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</si>
  <si>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</si>
  <si>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</si>
  <si>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</si>
  <si>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</si>
  <si>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</si>
  <si>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</si>
  <si>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</si>
  <si>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</si>
  <si>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</si>
  <si>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</si>
  <si>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</si>
  <si>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</si>
  <si>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</si>
  <si>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</si>
  <si>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</si>
  <si>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</si>
  <si>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</si>
  <si>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</si>
  <si>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</si>
  <si>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</si>
  <si>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</si>
  <si>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</si>
  <si>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</si>
  <si>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</si>
  <si>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</si>
  <si>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</si>
  <si>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</si>
  <si>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</si>
  <si>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</si>
  <si>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</si>
  <si>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</si>
  <si>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</si>
  <si>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</si>
  <si>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</si>
  <si>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</si>
  <si>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</si>
  <si>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</si>
  <si>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</si>
  <si>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</si>
  <si>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</si>
  <si>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</si>
  <si>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</si>
  <si>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</si>
  <si>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</si>
  <si>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</si>
  <si>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</si>
  <si>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</si>
  <si>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</si>
  <si>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</si>
  <si>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</si>
  <si>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</si>
  <si>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</si>
  <si>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</si>
  <si>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</si>
  <si>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</si>
  <si>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</si>
  <si>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</si>
  <si>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</si>
  <si>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</si>
  <si>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</si>
  <si>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</si>
  <si>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</si>
  <si>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</si>
  <si>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</si>
  <si>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</si>
  <si>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</si>
  <si>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</si>
  <si>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</si>
  <si>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</si>
  <si>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</si>
  <si>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</si>
  <si>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</si>
  <si>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</si>
  <si>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</si>
  <si>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</si>
  <si>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</si>
  <si>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</si>
  <si>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</si>
  <si>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</si>
  <si>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</si>
  <si>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</si>
  <si>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</si>
  <si>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</si>
  <si>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</si>
  <si>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</si>
  <si>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</si>
  <si>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</si>
  <si>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</si>
  <si>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</si>
  <si>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</si>
  <si>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</si>
  <si>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</si>
  <si>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</si>
  <si>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</si>
  <si>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</si>
  <si>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</si>
  <si>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</si>
  <si>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</si>
  <si>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</si>
  <si>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</si>
  <si>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</si>
  <si>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</si>
  <si>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</si>
  <si>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</si>
  <si>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</si>
  <si>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</si>
  <si>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</si>
  <si>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</si>
  <si>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</si>
  <si>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</si>
  <si>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</si>
  <si>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</si>
  <si>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</si>
  <si>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</si>
  <si>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</si>
  <si>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</si>
  <si>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</si>
  <si>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</si>
  <si>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</si>
  <si>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</si>
  <si>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</si>
  <si>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</si>
  <si>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</si>
  <si>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</si>
  <si>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</si>
  <si>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</si>
  <si>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</si>
  <si>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</si>
  <si>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</si>
  <si>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</si>
  <si>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</si>
  <si>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</si>
  <si>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</si>
  <si>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</si>
  <si>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</si>
  <si>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</si>
  <si>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</si>
  <si>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</si>
  <si>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</si>
  <si>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</si>
  <si>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</si>
  <si>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</si>
  <si>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</si>
  <si>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</si>
  <si>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</si>
  <si>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</si>
  <si>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</si>
  <si>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</si>
  <si>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</si>
  <si>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</si>
  <si>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</si>
  <si>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</si>
  <si>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</si>
  <si>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</si>
  <si>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</si>
  <si>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</si>
  <si>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</si>
  <si>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</si>
  <si>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</si>
  <si>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</si>
  <si>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</si>
  <si>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</si>
  <si>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</si>
  <si>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</si>
  <si>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</si>
  <si>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</si>
  <si>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</si>
  <si>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</si>
  <si>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</si>
  <si>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</si>
  <si>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</si>
  <si>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</si>
  <si>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</si>
  <si>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</si>
  <si>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</si>
  <si>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</si>
  <si>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</si>
  <si>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</si>
  <si>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</si>
  <si>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</si>
  <si>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</si>
  <si>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</si>
  <si>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</si>
  <si>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</si>
  <si>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</si>
  <si>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</si>
  <si>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</si>
  <si>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</si>
  <si>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</si>
  <si>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</si>
  <si>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</si>
  <si>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</si>
  <si>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</si>
  <si>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</si>
  <si>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</si>
  <si>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</si>
  <si>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</si>
  <si>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</si>
  <si>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</si>
  <si>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</si>
  <si>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</si>
  <si>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</si>
  <si>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</si>
  <si>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</si>
  <si>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</si>
  <si>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</si>
  <si>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</si>
  <si>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</si>
  <si>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</si>
  <si>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</si>
  <si>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</si>
  <si>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</si>
  <si>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</si>
  <si>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</si>
  <si>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</si>
  <si>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</si>
  <si>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</si>
  <si>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</si>
  <si>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</si>
  <si>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</si>
  <si>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</si>
  <si>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</si>
  <si>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</si>
  <si>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</si>
  <si>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</si>
  <si>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</si>
  <si>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</si>
  <si>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</si>
  <si>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</si>
  <si>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</si>
  <si>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</si>
  <si>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</si>
  <si>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</si>
  <si>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</si>
  <si>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</si>
  <si>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</si>
  <si>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</si>
  <si>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</si>
  <si>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</si>
  <si>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</si>
  <si>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</si>
  <si>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</si>
  <si>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</si>
  <si>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</si>
  <si>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</si>
  <si>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</si>
  <si>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</si>
  <si>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</si>
  <si>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</si>
  <si>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</si>
  <si>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</si>
  <si>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</si>
  <si>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</si>
  <si>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</si>
  <si>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</si>
  <si>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</si>
  <si>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</si>
  <si>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</si>
  <si>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</si>
  <si>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</si>
  <si>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</si>
  <si>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</si>
  <si>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</si>
  <si>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</si>
  <si>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</si>
  <si>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</si>
  <si>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</si>
  <si>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</si>
  <si>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</si>
  <si>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</si>
  <si>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</si>
  <si>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</si>
  <si>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</si>
  <si>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</si>
  <si>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</si>
  <si>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</si>
  <si>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</si>
  <si>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</si>
  <si>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</si>
  <si>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</si>
  <si>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</si>
  <si>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</si>
  <si>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</si>
  <si>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</si>
  <si>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</si>
  <si>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</si>
  <si>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</si>
  <si>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</si>
  <si>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</si>
  <si>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</si>
  <si>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</si>
  <si>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</si>
  <si>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</si>
  <si>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</si>
  <si>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</si>
  <si>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</si>
  <si>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</si>
  <si>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</si>
  <si>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</si>
  <si>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</si>
  <si>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</si>
  <si>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</si>
  <si>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</si>
  <si>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</si>
  <si>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</si>
  <si>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</si>
  <si>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</si>
  <si>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</si>
  <si>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</si>
  <si>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</si>
  <si>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</si>
  <si>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</si>
  <si>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</si>
  <si>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</si>
  <si>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</si>
  <si>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</si>
  <si>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</si>
  <si>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</si>
  <si>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</si>
  <si>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</si>
  <si>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</si>
  <si>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</si>
  <si>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</si>
  <si>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</si>
  <si>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</si>
  <si>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</si>
  <si>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</si>
  <si>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</si>
  <si>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</si>
  <si>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</si>
  <si>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</si>
  <si>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</si>
  <si>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</si>
  <si>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</si>
  <si>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</si>
  <si>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</si>
  <si>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</si>
  <si>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</si>
  <si>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</si>
  <si>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</si>
  <si>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</si>
  <si>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</si>
  <si>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</si>
  <si>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</si>
  <si>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</si>
  <si>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</si>
  <si>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</si>
  <si>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</si>
  <si>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</si>
  <si>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</si>
  <si>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</si>
  <si>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</si>
  <si>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</si>
  <si>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</si>
  <si>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</si>
  <si>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</si>
  <si>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</si>
  <si>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</si>
  <si>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</si>
  <si>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</si>
  <si>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</si>
  <si>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</si>
  <si>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</si>
  <si>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</si>
  <si>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</si>
  <si>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</si>
  <si>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</si>
  <si>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</si>
  <si>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</si>
  <si>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</si>
  <si>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</si>
  <si>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</si>
  <si>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</si>
  <si>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</si>
  <si>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</si>
  <si>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</si>
  <si>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</si>
  <si>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</si>
  <si>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</si>
  <si>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</si>
  <si>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</si>
  <si>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</si>
  <si>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</si>
  <si>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</si>
  <si>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</si>
  <si>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</si>
  <si>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</si>
  <si>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</si>
  <si>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</si>
  <si>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</si>
  <si>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</si>
  <si>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</si>
  <si>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</si>
  <si>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</si>
  <si>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</si>
  <si>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</si>
  <si>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</si>
  <si>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</si>
  <si>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</si>
  <si>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</si>
  <si>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</si>
  <si>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</si>
  <si>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</si>
  <si>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</si>
  <si>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</si>
  <si>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</si>
  <si>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</si>
  <si>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</si>
  <si>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</si>
  <si>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</si>
  <si>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</si>
  <si>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</si>
  <si>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</si>
  <si>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</si>
  <si>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</si>
  <si>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</si>
  <si>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</si>
  <si>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</si>
  <si>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</si>
  <si>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</si>
  <si>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</si>
  <si>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</si>
  <si>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</si>
  <si>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</si>
  <si>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</si>
  <si>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</si>
  <si>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</si>
  <si>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</si>
  <si>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</si>
  <si>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</si>
  <si>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</si>
  <si>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</si>
  <si>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</si>
  <si>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</si>
  <si>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</si>
  <si>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</si>
  <si>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</si>
  <si>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</si>
  <si>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</si>
  <si>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</si>
  <si>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</si>
  <si>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</si>
  <si>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</si>
  <si>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</si>
  <si>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</si>
  <si>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</si>
  <si>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</si>
  <si>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</si>
  <si>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</si>
  <si>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</si>
  <si>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</si>
  <si>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</si>
  <si>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</si>
  <si>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</si>
  <si>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</si>
  <si>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</si>
  <si>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</si>
  <si>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</si>
  <si>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</si>
  <si>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</si>
  <si>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</si>
  <si>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</si>
  <si>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</si>
  <si>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</si>
  <si>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</si>
  <si>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</si>
  <si>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</si>
  <si>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</si>
  <si>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</si>
  <si>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</si>
  <si>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</si>
  <si>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</si>
  <si>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</si>
  <si>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</si>
  <si>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</si>
  <si>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</si>
  <si>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</si>
  <si>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</si>
  <si>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</si>
  <si>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</si>
  <si>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</si>
  <si>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</si>
  <si>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</si>
  <si>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</si>
  <si>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</si>
  <si>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</si>
  <si>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</si>
  <si>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</si>
  <si>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</si>
  <si>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</si>
  <si>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</si>
  <si>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</si>
  <si>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</si>
  <si>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</si>
  <si>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</si>
  <si>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</si>
  <si>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</si>
  <si>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</si>
  <si>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</si>
  <si>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</si>
  <si>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</si>
  <si>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</si>
  <si>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</si>
  <si>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</si>
  <si>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</si>
  <si>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</si>
  <si>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</si>
  <si>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</si>
  <si>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</si>
  <si>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</si>
  <si>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</si>
  <si>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</si>
  <si>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</si>
  <si>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</si>
  <si>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</si>
  <si>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</si>
  <si>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</si>
  <si>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</si>
  <si>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</si>
  <si>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</si>
  <si>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</si>
  <si>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</si>
  <si>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</si>
  <si>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</si>
  <si>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</si>
  <si>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</si>
  <si>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</si>
  <si>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</si>
  <si>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</si>
  <si>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</si>
  <si>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</si>
  <si>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</si>
  <si>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</si>
  <si>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</si>
  <si>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</si>
  <si>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</si>
  <si>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</si>
  <si>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</si>
  <si>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</si>
  <si>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</si>
  <si>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</si>
  <si>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</si>
  <si>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</si>
  <si>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</si>
  <si>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</si>
  <si>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</si>
  <si>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</si>
  <si>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</si>
  <si>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</si>
  <si>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</si>
  <si>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</si>
  <si>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</si>
  <si>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</si>
  <si>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</si>
  <si>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</si>
  <si>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</si>
  <si>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</si>
  <si>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</si>
  <si>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</si>
  <si>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</si>
  <si>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</si>
  <si>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</si>
  <si>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</si>
  <si>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</si>
  <si>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</si>
  <si>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</si>
  <si>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</si>
  <si>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</si>
  <si>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</si>
  <si>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</si>
  <si>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</si>
  <si>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</si>
  <si>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</si>
  <si>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</si>
  <si>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</si>
  <si>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</si>
  <si>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</si>
  <si>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</si>
  <si>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</si>
  <si>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</si>
  <si>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</si>
  <si>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</si>
  <si>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</si>
  <si>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</si>
  <si>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</si>
  <si>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</si>
  <si>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</si>
  <si>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</si>
  <si>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</si>
  <si>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</si>
  <si>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</si>
  <si>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</si>
  <si>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</si>
  <si>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</si>
  <si>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</si>
  <si>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</si>
  <si>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</si>
  <si>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</si>
  <si>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</si>
  <si>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</si>
  <si>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</si>
  <si>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</si>
  <si>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</si>
  <si>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</si>
  <si>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</si>
  <si>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</si>
  <si>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</si>
  <si>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</si>
  <si>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</si>
  <si>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</si>
  <si>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</si>
  <si>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</si>
  <si>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</si>
  <si>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</si>
  <si>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</si>
  <si>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</si>
  <si>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</si>
  <si>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</si>
  <si>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</si>
  <si>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</si>
  <si>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</si>
  <si>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</si>
  <si>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</si>
  <si>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</si>
  <si>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</si>
  <si>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</si>
  <si>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</si>
  <si>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</si>
  <si>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</si>
  <si>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</si>
  <si>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</si>
  <si>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</si>
  <si>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</si>
  <si>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</si>
  <si>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</si>
  <si>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</si>
  <si>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</si>
  <si>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</si>
  <si>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</si>
  <si>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</si>
  <si>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</si>
  <si>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</si>
  <si>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</si>
  <si>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</si>
  <si>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</si>
  <si>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</si>
  <si>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</si>
  <si>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</si>
  <si>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</si>
  <si>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</si>
  <si>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</si>
  <si>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</si>
  <si>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</si>
  <si>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</si>
  <si>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</si>
  <si>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</si>
  <si>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</si>
  <si>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</si>
  <si>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</si>
  <si>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</si>
  <si>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</si>
  <si>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</si>
  <si>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</si>
  <si>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</si>
  <si>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</si>
  <si>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</si>
  <si>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</si>
  <si>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</si>
  <si>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</si>
  <si>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</si>
  <si>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</si>
  <si>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</si>
  <si>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</si>
  <si>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</si>
  <si>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</si>
  <si>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</si>
  <si>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</si>
  <si>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</si>
  <si>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</si>
  <si>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</si>
  <si>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</si>
  <si>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</si>
  <si>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</si>
  <si>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</si>
  <si>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</si>
  <si>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</si>
  <si>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</si>
  <si>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</si>
  <si>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</si>
  <si>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</si>
  <si>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</si>
  <si>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</si>
  <si>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</si>
  <si>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</si>
  <si>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</si>
  <si>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</si>
  <si>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</si>
  <si>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</si>
  <si>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</si>
  <si>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</si>
  <si>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</si>
  <si>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</si>
  <si>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</si>
  <si>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</si>
  <si>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</si>
  <si>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</si>
  <si>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</si>
  <si>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</si>
  <si>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</si>
  <si>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</si>
  <si>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</si>
  <si>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</si>
  <si>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</si>
  <si>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</si>
  <si>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</si>
  <si>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</si>
  <si>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</si>
  <si>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</si>
  <si>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</si>
  <si>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</si>
  <si>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</si>
  <si>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</si>
  <si>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</si>
  <si>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</si>
  <si>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</si>
  <si>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</si>
  <si>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</si>
  <si>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</si>
  <si>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</si>
  <si>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</si>
  <si>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</si>
  <si>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</si>
  <si>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</si>
  <si>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</si>
  <si>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</si>
  <si>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</si>
  <si>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</si>
  <si>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</si>
  <si>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</si>
  <si>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</si>
  <si>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</si>
  <si>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</si>
  <si>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</si>
  <si>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</si>
  <si>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</si>
  <si>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</si>
  <si>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</si>
  <si>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</si>
  <si>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</si>
  <si>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</si>
  <si>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</si>
  <si>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</si>
  <si>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</si>
  <si>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</si>
  <si>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</si>
  <si>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</si>
  <si>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</si>
  <si>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</si>
  <si>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</si>
  <si>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</si>
  <si>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</si>
  <si>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</si>
  <si>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</si>
  <si>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</si>
  <si>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</si>
  <si>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</si>
  <si>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</si>
  <si>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</si>
  <si>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</si>
  <si>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</si>
  <si>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</si>
  <si>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</si>
  <si>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</si>
  <si>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</si>
  <si>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</si>
  <si>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</si>
  <si>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</si>
  <si>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</si>
  <si>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</si>
  <si>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</si>
  <si>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</si>
  <si>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</si>
  <si>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</si>
  <si>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</si>
  <si>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</si>
  <si>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</si>
  <si>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</si>
  <si>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</si>
  <si>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</si>
  <si>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</si>
  <si>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</si>
  <si>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</si>
  <si>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</si>
  <si>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</si>
  <si>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</si>
  <si>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</si>
  <si>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</si>
  <si>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</si>
  <si>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</si>
  <si>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</si>
  <si>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</si>
  <si>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</si>
  <si>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</si>
  <si>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</si>
  <si>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</si>
  <si>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</si>
  <si>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</si>
  <si>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</si>
  <si>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</si>
  <si>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</si>
  <si>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</si>
  <si>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</si>
  <si>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</si>
  <si>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</si>
  <si>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</si>
  <si>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</si>
  <si>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</si>
  <si>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</si>
  <si>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</si>
  <si>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</si>
  <si>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</si>
  <si>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</si>
  <si>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</si>
  <si>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</si>
  <si>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</si>
  <si>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</si>
  <si>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</si>
  <si>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</si>
  <si>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</si>
  <si>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</si>
  <si>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</si>
  <si>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</si>
  <si>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</si>
  <si>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</si>
  <si>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</si>
  <si>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</si>
  <si>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</si>
  <si>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</si>
  <si>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</si>
  <si>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</si>
  <si>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</si>
  <si>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</si>
  <si>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</si>
  <si>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</si>
  <si>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</si>
  <si>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</si>
  <si>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</si>
  <si>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</si>
  <si>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</si>
  <si>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</si>
  <si>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</si>
  <si>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</si>
  <si>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</si>
  <si>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</si>
  <si>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</si>
  <si>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</si>
  <si>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</si>
  <si>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</si>
  <si>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</si>
  <si>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</si>
  <si>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</si>
  <si>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</si>
  <si>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</si>
  <si>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</si>
  <si>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</si>
  <si>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</si>
  <si>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</si>
  <si>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</si>
  <si>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</si>
  <si>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</si>
  <si>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</si>
  <si>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</si>
  <si>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</si>
  <si>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</si>
  <si>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</si>
  <si>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</si>
  <si>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</si>
  <si>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</si>
  <si>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</si>
  <si>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</si>
  <si>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</si>
  <si>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</si>
  <si>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</si>
  <si>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</si>
  <si>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</si>
  <si>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</si>
  <si>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</si>
  <si>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</si>
  <si>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</si>
  <si>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</si>
  <si>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</si>
  <si>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</si>
  <si>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</si>
  <si>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</si>
  <si>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</si>
  <si>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</si>
  <si>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</si>
  <si>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</si>
  <si>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</si>
  <si>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</si>
  <si>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</si>
  <si>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</si>
  <si>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</si>
  <si>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</si>
  <si>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</si>
  <si>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</si>
  <si>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</si>
  <si>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</si>
  <si>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</si>
  <si>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</si>
  <si>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</si>
  <si>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</si>
  <si>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</si>
  <si>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</si>
  <si>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</si>
  <si>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</si>
  <si>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</si>
  <si>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</si>
  <si>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</si>
  <si>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</si>
  <si>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</si>
  <si>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</si>
  <si>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</si>
  <si>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</si>
  <si>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</si>
  <si>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</si>
  <si>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</si>
  <si>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</si>
  <si>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</si>
  <si>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</si>
  <si>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</si>
  <si>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</si>
  <si>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</si>
  <si>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</si>
  <si>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</si>
  <si>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</si>
  <si>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</si>
  <si>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</si>
  <si>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</si>
  <si>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</si>
  <si>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</si>
  <si>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</si>
  <si>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</si>
  <si>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</si>
  <si>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</si>
  <si>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</si>
  <si>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</si>
  <si>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</si>
  <si>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</si>
  <si>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</si>
  <si>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</si>
  <si>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</si>
  <si>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</si>
  <si>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</si>
  <si>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</si>
  <si>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</si>
  <si>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</si>
  <si>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</si>
  <si>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</si>
  <si>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</si>
  <si>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</si>
  <si>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</si>
  <si>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</si>
  <si>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</si>
  <si>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</si>
  <si>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</si>
  <si>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</si>
  <si>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</si>
  <si>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</si>
  <si>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</si>
  <si>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</si>
  <si>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</si>
  <si>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</si>
  <si>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</si>
  <si>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</si>
  <si>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</si>
  <si>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</si>
  <si>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</si>
  <si>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</si>
  <si>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</si>
  <si>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</si>
  <si>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</si>
  <si>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</si>
  <si>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</si>
  <si>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</si>
  <si>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</si>
  <si>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</si>
  <si>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</si>
  <si>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</si>
  <si>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</si>
  <si>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</si>
  <si>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</si>
  <si>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</si>
  <si>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</si>
  <si>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</si>
  <si>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</si>
  <si>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</si>
  <si>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</si>
  <si>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</si>
  <si>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</si>
  <si>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</si>
  <si>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</si>
  <si>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</si>
  <si>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</si>
  <si>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</si>
  <si>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</si>
  <si>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</si>
  <si>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</si>
  <si>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</si>
  <si>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</si>
  <si>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</si>
  <si>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</si>
  <si>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</si>
  <si>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</si>
  <si>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</si>
  <si>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</si>
  <si>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</si>
  <si>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</si>
  <si>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</si>
  <si>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</si>
  <si>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</si>
  <si>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</si>
  <si>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</si>
  <si>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</si>
  <si>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</si>
  <si>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</si>
  <si>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</si>
  <si>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</si>
  <si>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</si>
  <si>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</si>
  <si>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</si>
  <si>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</si>
  <si>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</si>
  <si>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</si>
  <si>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</si>
  <si>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</si>
  <si>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</si>
  <si>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</si>
  <si>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</si>
  <si>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</si>
  <si>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</si>
  <si>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</si>
  <si>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</si>
  <si>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</si>
  <si>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</si>
  <si>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</si>
  <si>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</si>
  <si>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</si>
  <si>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</si>
  <si>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</si>
  <si>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</si>
  <si>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</si>
  <si>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</si>
  <si>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</si>
  <si>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</si>
  <si>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</si>
  <si>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</si>
  <si>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</si>
  <si>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</si>
  <si>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</si>
  <si>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</si>
  <si>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</si>
  <si>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</si>
  <si>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</si>
  <si>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</si>
  <si>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</si>
  <si>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</si>
  <si>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</si>
  <si>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</si>
  <si>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</si>
  <si>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</si>
  <si>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</si>
  <si>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</si>
  <si>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</si>
  <si>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</si>
  <si>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</si>
  <si>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</si>
  <si>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</si>
  <si>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</si>
  <si>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</si>
  <si>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</si>
  <si>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</si>
  <si>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</si>
  <si>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</si>
  <si>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</si>
  <si>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</si>
  <si>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</si>
  <si>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</si>
  <si>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</si>
  <si>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</si>
  <si>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</si>
  <si>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</si>
  <si>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</si>
  <si>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</si>
  <si>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</si>
  <si>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</si>
  <si>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</si>
  <si>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</si>
  <si>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</si>
  <si>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</si>
  <si>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</si>
  <si>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</si>
  <si>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</si>
  <si>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</si>
  <si>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</si>
  <si>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</si>
  <si>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</si>
  <si>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</si>
  <si>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</si>
  <si>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</si>
  <si>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</si>
  <si>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</si>
  <si>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</si>
  <si>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</si>
  <si>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</si>
  <si>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</si>
  <si>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</si>
  <si>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</si>
  <si>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</si>
  <si>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</si>
  <si>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</si>
  <si>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</si>
  <si>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</si>
  <si>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</si>
  <si>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</si>
  <si>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</si>
  <si>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</si>
  <si>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</si>
  <si>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</si>
  <si>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</si>
  <si>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</si>
  <si>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</si>
  <si>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</si>
  <si>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</si>
  <si>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</si>
  <si>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</si>
  <si>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</si>
  <si>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</si>
  <si>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</si>
  <si>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</si>
  <si>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</si>
  <si>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</si>
  <si>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</si>
  <si>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</si>
  <si>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</si>
  <si>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</si>
  <si>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</si>
  <si>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</si>
  <si>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</si>
  <si>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</si>
  <si>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</si>
  <si>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</si>
  <si>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</si>
  <si>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</si>
  <si>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</si>
  <si>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</si>
  <si>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</si>
  <si>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</si>
  <si>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</si>
  <si>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</si>
  <si>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</si>
  <si>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</si>
  <si>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</si>
  <si>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</si>
  <si>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</si>
  <si>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</si>
  <si>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</si>
  <si>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</si>
  <si>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</si>
  <si>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</si>
  <si>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</si>
  <si>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</si>
  <si>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</si>
  <si>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</si>
  <si>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</si>
  <si>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</si>
  <si>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</si>
  <si>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</si>
  <si>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</si>
  <si>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</si>
  <si>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</si>
  <si>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</si>
  <si>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</si>
  <si>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</si>
  <si>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</si>
  <si>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</si>
  <si>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</si>
  <si>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</si>
  <si>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</si>
  <si>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</si>
  <si>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</si>
  <si>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</si>
  <si>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</si>
  <si>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</si>
  <si>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</si>
  <si>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</si>
  <si>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</si>
  <si>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</si>
  <si>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</si>
  <si>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</si>
  <si>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</si>
  <si>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</si>
  <si>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</si>
  <si>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</si>
  <si>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</si>
  <si>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</si>
  <si>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</si>
  <si>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</si>
  <si>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</si>
  <si>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</si>
  <si>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</si>
  <si>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</si>
  <si>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</si>
  <si>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</si>
  <si>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</si>
  <si>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</si>
  <si>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</si>
  <si>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</si>
  <si>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</si>
  <si>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</si>
  <si>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</si>
  <si>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</si>
  <si>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</si>
  <si>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</si>
  <si>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</si>
  <si>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</si>
  <si>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</si>
  <si>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</si>
  <si>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</si>
  <si>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</si>
  <si>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</si>
  <si>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</si>
  <si>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</si>
  <si>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</si>
  <si>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</si>
  <si>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</si>
  <si>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</si>
  <si>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</si>
  <si>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</si>
  <si>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</si>
  <si>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</si>
  <si>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</si>
  <si>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</si>
  <si>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</si>
  <si>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</si>
  <si>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</si>
  <si>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</si>
  <si>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</si>
  <si>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</si>
  <si>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</si>
  <si>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</si>
  <si>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</si>
  <si>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</si>
  <si>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</si>
  <si>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</si>
  <si>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</si>
  <si>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</si>
  <si>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</si>
  <si>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</si>
  <si>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</si>
  <si>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</si>
  <si>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</si>
  <si>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</si>
  <si>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</si>
  <si>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</si>
  <si>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</si>
  <si>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</si>
  <si>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</si>
  <si>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</si>
  <si>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</si>
  <si>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</si>
  <si>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</si>
  <si>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</si>
  <si>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</si>
  <si>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</si>
  <si>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</si>
  <si>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</si>
  <si>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</si>
  <si>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</si>
  <si>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</si>
  <si>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</si>
  <si>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</si>
  <si>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</si>
  <si>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</si>
  <si>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</si>
  <si>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</si>
  <si>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</si>
  <si>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</si>
  <si>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</si>
  <si>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</si>
  <si>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</si>
  <si>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</si>
  <si>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</si>
  <si>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</si>
  <si>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</si>
  <si>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</si>
  <si>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</si>
  <si>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</si>
  <si>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</si>
  <si>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</si>
  <si>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</si>
  <si>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</si>
  <si>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</si>
  <si>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</si>
  <si>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</si>
  <si>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</si>
  <si>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</si>
  <si>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</si>
  <si>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</si>
  <si>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</si>
  <si>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</si>
  <si>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</si>
  <si>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</si>
  <si>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</si>
  <si>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</si>
  <si>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</si>
  <si>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</si>
  <si>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</si>
  <si>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</si>
  <si>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</si>
  <si>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</si>
  <si>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</si>
  <si>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</si>
  <si>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</si>
  <si>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</si>
  <si>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</si>
  <si>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</si>
  <si>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</si>
  <si>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</si>
  <si>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</si>
  <si>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</si>
  <si>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</si>
  <si>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</si>
  <si>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</si>
  <si>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</si>
  <si>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</si>
  <si>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</si>
  <si>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</si>
  <si>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</si>
  <si>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</si>
  <si>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</si>
  <si>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</si>
  <si>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</si>
  <si>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</si>
  <si>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</si>
  <si>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</si>
  <si>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</si>
  <si>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</si>
  <si>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</si>
  <si>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</si>
  <si>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</si>
  <si>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</si>
  <si>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</si>
  <si>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</si>
  <si>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</si>
  <si>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</si>
  <si>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</si>
  <si>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</si>
  <si>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</si>
  <si>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</si>
  <si>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</si>
  <si>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</si>
  <si>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</si>
  <si>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</si>
  <si>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</si>
  <si>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</si>
  <si>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</si>
  <si>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</si>
  <si>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</si>
  <si>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</si>
  <si>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</si>
  <si>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</si>
  <si>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</si>
  <si>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</si>
  <si>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</si>
  <si>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</si>
  <si>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</si>
  <si>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</si>
  <si>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</si>
  <si>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</si>
  <si>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</si>
  <si>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</si>
  <si>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</si>
  <si>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</si>
  <si>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</si>
  <si>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</si>
  <si>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</si>
  <si>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</si>
  <si>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</si>
  <si>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</si>
  <si>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</si>
  <si>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</si>
  <si>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</si>
  <si>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</si>
  <si>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</si>
  <si>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</si>
  <si>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</si>
  <si>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</si>
  <si>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</si>
  <si>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</si>
  <si>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</si>
  <si>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</si>
  <si>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</si>
  <si>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</si>
  <si>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</si>
  <si>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</si>
  <si>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</si>
  <si>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</si>
  <si>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</si>
  <si>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</si>
  <si>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</si>
  <si>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</si>
  <si>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</si>
  <si>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</si>
  <si>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</si>
  <si>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</si>
  <si>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</si>
  <si>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</si>
  <si>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</si>
  <si>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</si>
  <si>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</si>
  <si>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</si>
  <si>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</si>
  <si>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</si>
  <si>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</si>
  <si>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</si>
  <si>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</si>
  <si>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</si>
  <si>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</si>
  <si>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</si>
  <si>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</si>
  <si>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</si>
  <si>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</si>
  <si>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</si>
  <si>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</si>
  <si>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</si>
  <si>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</si>
  <si>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</si>
  <si>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</si>
  <si>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</si>
  <si>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</si>
  <si>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</si>
  <si>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</si>
  <si>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</si>
  <si>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</si>
  <si>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</si>
  <si>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</si>
  <si>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</si>
  <si>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</si>
  <si>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</si>
  <si>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</si>
  <si>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</si>
  <si>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</si>
  <si>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</si>
  <si>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</si>
  <si>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</si>
  <si>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</si>
  <si>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</si>
  <si>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</si>
  <si>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</si>
  <si>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</si>
  <si>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</si>
  <si>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</si>
  <si>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</si>
  <si>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</si>
  <si>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</si>
  <si>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</si>
  <si>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</si>
  <si>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</si>
  <si>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</si>
  <si>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</si>
  <si>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</si>
  <si>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</si>
  <si>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</si>
  <si>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</si>
  <si>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</si>
  <si>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</si>
  <si>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</si>
  <si>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</si>
  <si>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</si>
  <si>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</si>
  <si>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</si>
  <si>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</si>
  <si>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</si>
  <si>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</si>
  <si>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</si>
  <si>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</si>
  <si>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</si>
  <si>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</si>
  <si>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</si>
  <si>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</si>
  <si>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</si>
  <si>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</si>
  <si>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</si>
  <si>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</si>
  <si>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</si>
  <si>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</si>
  <si>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</si>
  <si>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</si>
  <si>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</si>
  <si>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</si>
  <si>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</si>
  <si>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</si>
  <si>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</si>
  <si>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</si>
  <si>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</si>
  <si>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</si>
  <si>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</si>
  <si>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</si>
  <si>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</si>
  <si>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</si>
  <si>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</si>
  <si>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</si>
  <si>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</si>
  <si>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</si>
  <si>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</si>
  <si>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</si>
  <si>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</si>
  <si>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</si>
  <si>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</si>
  <si>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</si>
  <si>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</si>
  <si>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</si>
  <si>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</si>
  <si>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</si>
  <si>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</si>
  <si>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</si>
  <si>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</si>
  <si>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</si>
  <si>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</si>
  <si>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</si>
  <si>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</si>
  <si>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</si>
  <si>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</si>
  <si>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</si>
  <si>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</si>
  <si>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</si>
  <si>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</si>
  <si>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</si>
  <si>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</si>
  <si>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</si>
  <si>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</si>
  <si>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</si>
  <si>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</si>
  <si>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</si>
  <si>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</si>
  <si>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</si>
  <si>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</si>
  <si>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</si>
  <si>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</si>
  <si>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</si>
  <si>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</si>
  <si>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</si>
  <si>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</si>
  <si>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</si>
  <si>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</si>
  <si>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</si>
  <si>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</si>
  <si>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</si>
  <si>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</si>
  <si>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</si>
  <si>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</si>
  <si>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</si>
  <si>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</si>
  <si>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</si>
  <si>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</si>
  <si>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</si>
  <si>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</si>
  <si>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</si>
  <si>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</si>
  <si>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</si>
  <si>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</si>
  <si>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</si>
  <si>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</si>
  <si>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</si>
  <si>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</si>
  <si>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</si>
  <si>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</si>
  <si>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</si>
  <si>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</si>
  <si>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</si>
  <si>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</si>
  <si>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</si>
  <si>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</si>
  <si>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</si>
  <si>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</si>
  <si>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</si>
  <si>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</si>
  <si>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</si>
  <si>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</si>
  <si>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</si>
  <si>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</si>
  <si>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</si>
  <si>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</si>
  <si>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</si>
  <si>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</si>
  <si>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</si>
  <si>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</si>
  <si>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</si>
  <si>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</si>
  <si>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</si>
  <si>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</si>
  <si>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</si>
  <si>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</si>
  <si>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</si>
  <si>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</si>
  <si>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</si>
  <si>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</si>
  <si>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</si>
  <si>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</si>
  <si>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</si>
  <si>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</si>
  <si>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</si>
  <si>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</si>
  <si>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</si>
  <si>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</si>
  <si>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</si>
  <si>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</si>
  <si>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</si>
  <si>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</si>
  <si>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</si>
  <si>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</si>
  <si>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</si>
  <si>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</si>
  <si>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</si>
  <si>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</si>
  <si>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</si>
  <si>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</si>
  <si>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</si>
  <si>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</si>
  <si>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</si>
  <si>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</si>
  <si>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</si>
  <si>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</si>
  <si>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</si>
  <si>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</si>
  <si>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</si>
  <si>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</si>
  <si>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</si>
  <si>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</si>
  <si>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</si>
  <si>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</si>
  <si>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</si>
  <si>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</si>
  <si>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</si>
  <si>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</si>
  <si>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</si>
  <si>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</si>
  <si>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</si>
  <si>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</si>
  <si>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</si>
  <si>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</si>
  <si>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</si>
  <si>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</si>
  <si>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</si>
  <si>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</si>
  <si>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</si>
  <si>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</si>
  <si>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</si>
  <si>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</si>
  <si>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</si>
  <si>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</si>
  <si>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</si>
  <si>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</si>
  <si>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</si>
  <si>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</si>
  <si>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</si>
  <si>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</si>
  <si>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</si>
  <si>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</si>
  <si>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</si>
  <si>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</si>
  <si>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</si>
  <si>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</si>
  <si>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</si>
  <si>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</si>
  <si>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</si>
  <si>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</si>
  <si>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</si>
  <si>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</si>
  <si>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</si>
  <si>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</si>
  <si>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</si>
  <si>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</si>
  <si>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</si>
  <si>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</si>
  <si>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</si>
  <si>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</si>
  <si>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</si>
  <si>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</si>
  <si>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</si>
  <si>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</si>
  <si>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</si>
  <si>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</si>
  <si>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</si>
  <si>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</si>
  <si>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</si>
  <si>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</si>
  <si>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</si>
  <si>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</si>
  <si>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</si>
  <si>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</si>
  <si>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</si>
  <si>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</si>
  <si>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</si>
  <si>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</si>
  <si>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</si>
  <si>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</si>
  <si>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</si>
  <si>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</si>
  <si>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</si>
  <si>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</si>
  <si>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</si>
  <si>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</si>
  <si>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</si>
  <si>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</si>
  <si>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</si>
  <si>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</si>
  <si>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</si>
  <si>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</si>
  <si>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</si>
  <si>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</si>
  <si>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</si>
  <si>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</si>
  <si>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</si>
  <si>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</si>
  <si>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</si>
  <si>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</si>
  <si>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</si>
  <si>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</si>
  <si>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</si>
  <si>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</si>
  <si>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</si>
  <si>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</si>
  <si>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</si>
  <si>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</si>
  <si>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</si>
  <si>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</si>
  <si>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</si>
  <si>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</si>
  <si>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</si>
  <si>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</si>
  <si>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</si>
  <si>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</si>
  <si>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</si>
  <si>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</si>
  <si>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</si>
  <si>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</si>
  <si>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</si>
  <si>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</si>
  <si>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</si>
  <si>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</si>
  <si>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</si>
  <si>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</si>
  <si>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</si>
  <si>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</si>
  <si>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</si>
  <si>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</si>
  <si>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</si>
  <si>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</si>
  <si>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</si>
  <si>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</si>
  <si>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</si>
  <si>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</si>
  <si>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</si>
  <si>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</si>
  <si>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</si>
  <si>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</si>
  <si>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</si>
  <si>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</si>
  <si>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</si>
  <si>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</si>
  <si>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</si>
  <si>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</si>
  <si>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</si>
  <si>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</si>
  <si>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</si>
  <si>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</si>
  <si>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</si>
  <si>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</si>
  <si>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</si>
  <si>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</si>
  <si>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</si>
  <si>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</si>
  <si>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</si>
  <si>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</si>
  <si>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</si>
  <si>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</si>
  <si>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</si>
  <si>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</si>
  <si>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</si>
  <si>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</si>
  <si>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</si>
  <si>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</si>
  <si>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</si>
  <si>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</si>
  <si>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</si>
  <si>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</si>
  <si>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</si>
  <si>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</si>
  <si>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</si>
  <si>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</si>
  <si>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</si>
  <si>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</si>
  <si>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</si>
  <si>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</si>
  <si>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</si>
  <si>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</si>
  <si>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</si>
  <si>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</si>
  <si>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</si>
  <si>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</si>
  <si>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</si>
  <si>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</si>
  <si>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</si>
  <si>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</si>
  <si>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</si>
  <si>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</si>
  <si>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</si>
  <si>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</si>
  <si>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</si>
  <si>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</si>
  <si>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</si>
  <si>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</si>
  <si>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</si>
  <si>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</si>
  <si>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</si>
  <si>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</si>
  <si>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</si>
  <si>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</si>
  <si>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</si>
  <si>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</si>
  <si>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</si>
  <si>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</si>
  <si>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</si>
  <si>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</si>
  <si>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</si>
  <si>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</si>
  <si>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</si>
  <si>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</si>
  <si>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</si>
  <si>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</si>
  <si>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</si>
  <si>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</si>
  <si>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</si>
  <si>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</si>
  <si>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</si>
  <si>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</si>
  <si>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</si>
  <si>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</si>
  <si>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</si>
  <si>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</si>
  <si>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</si>
  <si>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</si>
  <si>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</si>
  <si>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</si>
  <si>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</si>
  <si>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</si>
  <si>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</si>
  <si>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</si>
  <si>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</si>
  <si>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</si>
  <si>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</si>
  <si>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</si>
  <si>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</si>
  <si>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</si>
  <si>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</si>
  <si>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</si>
  <si>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</si>
  <si>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</si>
  <si>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</si>
  <si>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</si>
  <si>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</si>
  <si>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</si>
  <si>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</si>
  <si>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</si>
  <si>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</si>
  <si>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</si>
  <si>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</si>
  <si>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</si>
  <si>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</si>
  <si>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</si>
  <si>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</si>
  <si>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</si>
  <si>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</si>
  <si>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</si>
  <si>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</si>
  <si>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</si>
  <si>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</si>
  <si>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</si>
  <si>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</si>
  <si>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</si>
  <si>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</si>
  <si>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</si>
  <si>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</si>
  <si>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</si>
  <si>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</si>
  <si>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</si>
  <si>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</si>
  <si>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</si>
  <si>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</si>
  <si>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</si>
  <si>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</si>
  <si>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</si>
  <si>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</si>
  <si>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</si>
  <si>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</si>
  <si>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</si>
  <si>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</si>
  <si>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</si>
  <si>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</si>
  <si>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</si>
  <si>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</si>
  <si>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</si>
  <si>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</si>
  <si>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</si>
  <si>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</si>
  <si>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</si>
  <si>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</si>
  <si>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</si>
  <si>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</si>
  <si>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</si>
  <si>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</si>
  <si>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</si>
  <si>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</si>
  <si>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</si>
  <si>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</si>
  <si>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</si>
  <si>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</si>
  <si>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</si>
  <si>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</si>
  <si>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</si>
  <si>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</si>
  <si>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</si>
  <si>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</si>
  <si>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</si>
  <si>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</si>
  <si>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</si>
  <si>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</si>
  <si>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</si>
  <si>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</si>
  <si>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</si>
  <si>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</si>
  <si>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</si>
  <si>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</si>
  <si>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</si>
  <si>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</si>
  <si>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</si>
  <si>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</si>
  <si>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</si>
  <si>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</si>
  <si>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</si>
  <si>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</si>
  <si>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</si>
  <si>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</si>
  <si>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</si>
  <si>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</si>
  <si>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</si>
  <si>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</si>
  <si>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</si>
  <si>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</si>
  <si>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</si>
  <si>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</si>
  <si>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</si>
  <si>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</si>
  <si>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</si>
  <si>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</si>
  <si>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</si>
  <si>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</si>
  <si>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</si>
  <si>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</si>
  <si>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</si>
  <si>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</si>
  <si>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</si>
  <si>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</si>
  <si>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</si>
  <si>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</si>
  <si>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</si>
  <si>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</si>
  <si>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</si>
  <si>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</si>
  <si>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</si>
  <si>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</si>
  <si>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</si>
  <si>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</si>
  <si>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</si>
  <si>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</si>
  <si>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</si>
  <si>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</si>
  <si>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</si>
  <si>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</si>
  <si>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</si>
  <si>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</si>
  <si>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</si>
  <si>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</si>
  <si>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</si>
  <si>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</si>
  <si>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</si>
  <si>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</si>
  <si>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</si>
  <si>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</si>
  <si>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</si>
  <si>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</si>
  <si>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</si>
  <si>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</si>
  <si>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</si>
  <si>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</si>
  <si>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</si>
  <si>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</si>
  <si>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</si>
  <si>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</si>
  <si>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</si>
  <si>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</si>
  <si>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</si>
  <si>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</si>
  <si>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</si>
  <si>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</si>
  <si>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</si>
  <si>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</si>
  <si>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</si>
  <si>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</si>
  <si>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</si>
  <si>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</si>
  <si>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</si>
  <si>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</si>
  <si>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</si>
  <si>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</si>
  <si>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</si>
  <si>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</si>
  <si>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</si>
  <si>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</si>
  <si>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</si>
  <si>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</si>
  <si>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</si>
  <si>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</si>
  <si>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</si>
  <si>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</si>
  <si>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</si>
  <si>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</si>
  <si>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</si>
  <si>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</si>
  <si>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</si>
  <si>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</si>
  <si>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</si>
  <si>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</si>
  <si>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</si>
  <si>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</si>
  <si>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</si>
  <si>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</si>
  <si>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</si>
  <si>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</si>
  <si>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</si>
  <si>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</si>
  <si>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</si>
  <si>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</si>
  <si>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</si>
  <si>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</si>
  <si>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</si>
  <si>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</si>
  <si>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</si>
  <si>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</si>
  <si>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</si>
  <si>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</si>
  <si>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</si>
  <si>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</si>
  <si>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</si>
  <si>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</si>
  <si>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</si>
  <si>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</si>
  <si>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</si>
  <si>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</si>
  <si>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</si>
  <si>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</si>
  <si>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</si>
  <si>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</si>
  <si>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</si>
  <si>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</si>
  <si>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</si>
  <si>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</si>
  <si>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</si>
  <si>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</si>
  <si>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</si>
  <si>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</si>
  <si>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</si>
  <si>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</si>
  <si>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</si>
  <si>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</si>
  <si>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</si>
  <si>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</si>
  <si>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</si>
  <si>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</si>
  <si>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</si>
  <si>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</si>
  <si>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</si>
  <si>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</si>
  <si>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</si>
  <si>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</si>
  <si>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</si>
  <si>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</si>
  <si>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</si>
  <si>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</si>
  <si>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</si>
  <si>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</si>
  <si>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</si>
  <si>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</si>
  <si>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</si>
  <si>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</si>
  <si>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</si>
  <si>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</si>
  <si>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</si>
  <si>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</si>
  <si>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</si>
  <si>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</si>
  <si>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</si>
  <si>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</si>
  <si>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</si>
  <si>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</si>
  <si>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</si>
  <si>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</si>
  <si>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</si>
  <si>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</si>
  <si>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</si>
  <si>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</si>
  <si>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</si>
  <si>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</si>
  <si>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</si>
  <si>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</si>
  <si>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</si>
  <si>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</si>
  <si>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</si>
  <si>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</si>
  <si>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</si>
  <si>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</si>
  <si>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</si>
  <si>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</si>
  <si>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</si>
  <si>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</si>
  <si>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</si>
  <si>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</si>
  <si>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</si>
  <si>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</si>
  <si>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</si>
  <si>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</si>
  <si>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</si>
  <si>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</si>
  <si>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</si>
  <si>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</si>
  <si>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</si>
  <si>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</si>
  <si>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</si>
  <si>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</si>
  <si>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</si>
  <si>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</si>
  <si>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</si>
  <si>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</si>
  <si>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</si>
  <si>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</si>
  <si>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</si>
  <si>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</si>
  <si>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</si>
  <si>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</si>
  <si>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</si>
  <si>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</si>
  <si>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</si>
  <si>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</si>
  <si>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</si>
  <si>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</si>
  <si>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</si>
  <si>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</si>
  <si>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</si>
  <si>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</si>
  <si>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</si>
  <si>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</si>
  <si>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</si>
  <si>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</si>
  <si>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</si>
  <si>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</si>
  <si>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</si>
  <si>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</si>
  <si>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</si>
  <si>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</si>
  <si>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</si>
  <si>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</si>
  <si>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</si>
  <si>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</si>
  <si>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</si>
  <si>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</si>
  <si>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</si>
  <si>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</si>
  <si>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</si>
  <si>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</si>
  <si>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</si>
  <si>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</si>
  <si>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</si>
  <si>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</si>
  <si>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</si>
  <si>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</si>
  <si>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</si>
  <si>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</si>
  <si>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</si>
  <si>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</si>
  <si>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</si>
  <si>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</si>
  <si>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</si>
  <si>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</si>
  <si>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</si>
  <si>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</si>
  <si>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</si>
  <si>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</si>
  <si>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</si>
  <si>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</si>
  <si>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</si>
  <si>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</si>
  <si>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</si>
  <si>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</si>
  <si>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</si>
  <si>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</si>
  <si>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</si>
  <si>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</si>
  <si>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</si>
  <si>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</si>
  <si>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</si>
  <si>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</si>
  <si>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</si>
  <si>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</si>
  <si>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</si>
  <si>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</si>
  <si>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</si>
  <si>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</si>
  <si>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</si>
  <si>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</si>
  <si>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</si>
  <si>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</si>
  <si>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</si>
  <si>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</si>
  <si>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</si>
  <si>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</si>
  <si>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</si>
  <si>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</si>
  <si>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</si>
  <si>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</si>
  <si>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</si>
  <si>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</si>
  <si>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</si>
  <si>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</si>
  <si>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</si>
  <si>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</si>
  <si>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</si>
  <si>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</si>
  <si>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</si>
  <si>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</si>
  <si>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</si>
  <si>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</si>
  <si>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</si>
  <si>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</si>
  <si>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</si>
  <si>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</si>
  <si>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</si>
  <si>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</si>
  <si>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</si>
  <si>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</si>
  <si>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</si>
  <si>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</si>
  <si>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</si>
  <si>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</si>
  <si>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</si>
  <si>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</si>
  <si>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</si>
  <si>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</si>
  <si>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</si>
  <si>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</si>
  <si>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</si>
  <si>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</si>
  <si>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</si>
  <si>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</si>
  <si>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</si>
  <si>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</si>
  <si>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</si>
  <si>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</si>
  <si>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</si>
  <si>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</si>
  <si>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</si>
  <si>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</si>
  <si>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</si>
  <si>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</si>
  <si>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</si>
  <si>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</si>
  <si>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</si>
  <si>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</si>
  <si>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</si>
  <si>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</si>
  <si>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</si>
  <si>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</si>
  <si>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</si>
  <si>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</si>
  <si>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</si>
  <si>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</si>
  <si>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</si>
  <si>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</si>
  <si>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</si>
  <si>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</si>
  <si>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</si>
  <si>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</si>
  <si>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</si>
  <si>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</si>
  <si>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</si>
  <si>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</si>
  <si>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</si>
  <si>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</si>
  <si>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</si>
  <si>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</si>
  <si>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</si>
  <si>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</si>
  <si>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</si>
  <si>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</si>
  <si>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</si>
  <si>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</si>
  <si>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</si>
  <si>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</si>
  <si>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</si>
  <si>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</si>
  <si>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</si>
  <si>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</si>
  <si>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</si>
  <si>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</si>
  <si>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</si>
  <si>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</si>
  <si>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</si>
  <si>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</si>
  <si>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</si>
  <si>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</si>
  <si>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</si>
  <si>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</si>
  <si>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</si>
  <si>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</si>
  <si>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</si>
  <si>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</si>
  <si>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</si>
  <si>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</si>
  <si>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</si>
  <si>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</si>
  <si>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</si>
  <si>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</si>
  <si>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</si>
  <si>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</si>
  <si>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</si>
  <si>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</si>
  <si>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</si>
  <si>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</si>
  <si>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</si>
  <si>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</si>
  <si>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</si>
  <si>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</si>
  <si>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</si>
  <si>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</si>
  <si>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</si>
  <si>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</si>
  <si>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</si>
  <si>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</si>
  <si>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</si>
  <si>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</si>
  <si>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</si>
  <si>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</si>
  <si>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</si>
  <si>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</si>
  <si>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</si>
  <si>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</si>
  <si>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</si>
  <si>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</si>
  <si>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</si>
  <si>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</si>
  <si>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</si>
  <si>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</si>
  <si>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</si>
  <si>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</si>
  <si>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</si>
  <si>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</si>
  <si>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</si>
  <si>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</si>
  <si>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</si>
  <si>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</si>
  <si>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</si>
  <si>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</si>
  <si>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</si>
  <si>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</si>
  <si>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</si>
  <si>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</si>
  <si>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</si>
  <si>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</si>
  <si>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</si>
  <si>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</si>
  <si>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</si>
  <si>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</si>
  <si>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</si>
  <si>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</si>
  <si>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</si>
  <si>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</si>
  <si>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</si>
  <si>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</si>
  <si>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</si>
  <si>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</si>
  <si>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</si>
  <si>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</si>
  <si>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</si>
  <si>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</si>
  <si>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</si>
  <si>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</si>
  <si>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</si>
  <si>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</si>
  <si>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</si>
  <si>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</si>
  <si>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</si>
  <si>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</si>
  <si>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</si>
  <si>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</si>
  <si>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</si>
  <si>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</si>
  <si>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</si>
  <si>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</si>
  <si>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</si>
  <si>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</si>
  <si>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</si>
  <si>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</si>
  <si>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</si>
  <si>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</si>
  <si>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</si>
  <si>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</si>
  <si>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</si>
  <si>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</si>
  <si>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</si>
  <si>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</si>
  <si>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</si>
  <si>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</si>
  <si>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</si>
  <si>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</si>
  <si>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</si>
  <si>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</si>
  <si>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</si>
  <si>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</si>
  <si>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</si>
  <si>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</si>
  <si>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</si>
  <si>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</si>
  <si>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</si>
  <si>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</si>
  <si>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</si>
  <si>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</si>
  <si>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</si>
  <si>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</si>
  <si>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</si>
  <si>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</si>
  <si>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</si>
  <si>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</si>
  <si>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</si>
  <si>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</si>
  <si>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</si>
  <si>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</si>
  <si>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</si>
  <si>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</si>
  <si>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</si>
  <si>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</si>
  <si>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</si>
  <si>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</si>
  <si>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</si>
  <si>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</si>
  <si>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</si>
  <si>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</si>
  <si>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</si>
  <si>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</si>
  <si>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</si>
  <si>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</si>
  <si>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</si>
  <si>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</si>
  <si>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</si>
  <si>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</si>
  <si>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</si>
  <si>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</si>
  <si>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</si>
  <si>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</si>
  <si>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</si>
  <si>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</si>
  <si>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</si>
  <si>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</si>
  <si>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</si>
  <si>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</si>
  <si>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</si>
  <si>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</si>
  <si>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</si>
  <si>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</si>
  <si>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</si>
  <si>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</si>
  <si>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</si>
  <si>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</si>
  <si>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</si>
  <si>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</si>
  <si>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</si>
  <si>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</si>
  <si>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</si>
  <si>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</si>
  <si>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</si>
  <si>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</si>
  <si>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</si>
  <si>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</si>
  <si>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</si>
  <si>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</si>
  <si>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</si>
  <si>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</si>
  <si>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</si>
  <si>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</si>
  <si>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</si>
  <si>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</si>
  <si>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</si>
  <si>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</si>
  <si>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</si>
  <si>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</si>
  <si>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</si>
  <si>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</si>
  <si>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</si>
  <si>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</si>
  <si>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</si>
  <si>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</si>
  <si>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</si>
  <si>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</si>
  <si>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</si>
  <si>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</si>
  <si>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</si>
  <si>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</si>
  <si>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</si>
  <si>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</si>
  <si>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</si>
  <si>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</si>
  <si>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</si>
  <si>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</si>
  <si>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</si>
  <si>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</si>
  <si>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</si>
  <si>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</si>
  <si>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</si>
  <si>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</si>
  <si>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</si>
  <si>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</si>
  <si>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</si>
  <si>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</si>
  <si>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</si>
  <si>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</si>
  <si>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</si>
  <si>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</si>
  <si>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</si>
  <si>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</si>
  <si>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</si>
  <si>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</si>
  <si>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</si>
  <si>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</si>
  <si>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</si>
  <si>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</si>
  <si>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</si>
  <si>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</si>
  <si>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</si>
  <si>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</si>
  <si>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</si>
  <si>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</si>
  <si>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</si>
  <si>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</si>
  <si>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</si>
  <si>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</si>
  <si>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</si>
  <si>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</si>
  <si>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</si>
  <si>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</si>
  <si>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</si>
  <si>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</si>
  <si>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</si>
  <si>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</si>
  <si>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</si>
  <si>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</si>
  <si>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</si>
  <si>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</si>
  <si>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</si>
  <si>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</si>
  <si>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</si>
  <si>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</si>
  <si>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</si>
  <si>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</si>
  <si>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</si>
  <si>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</si>
  <si>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</si>
  <si>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</si>
  <si>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</si>
  <si>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</si>
  <si>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</si>
  <si>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</si>
  <si>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</si>
  <si>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</si>
  <si>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</si>
  <si>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</si>
  <si>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</si>
  <si>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</si>
  <si>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</si>
  <si>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</si>
  <si>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</si>
  <si>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</si>
  <si>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</si>
  <si>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</si>
  <si>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</si>
  <si>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</si>
  <si>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</si>
  <si>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</si>
  <si>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</si>
  <si>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</si>
  <si>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</si>
  <si>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</si>
  <si>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</si>
  <si>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</si>
  <si>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</si>
  <si>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</si>
  <si>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</si>
  <si>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</si>
  <si>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</si>
  <si>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</si>
  <si>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</si>
  <si>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</si>
  <si>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</si>
  <si>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</si>
  <si>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</si>
  <si>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</si>
  <si>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</si>
  <si>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</si>
  <si>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</si>
  <si>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</si>
  <si>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</si>
  <si>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</si>
  <si>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</si>
  <si>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</si>
  <si>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</si>
  <si>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</si>
  <si>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</si>
  <si>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</si>
  <si>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</si>
  <si>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</si>
  <si>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</si>
  <si>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</si>
  <si>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</si>
  <si>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</si>
  <si>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</si>
  <si>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</si>
  <si>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</si>
  <si>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</si>
  <si>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</si>
  <si>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</si>
  <si>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</si>
  <si>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</si>
  <si>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</si>
  <si>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</si>
  <si>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</si>
  <si>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</si>
  <si>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</si>
  <si>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</si>
  <si>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</si>
  <si>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</si>
  <si>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</si>
  <si>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</si>
  <si>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</si>
  <si>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</si>
  <si>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</si>
  <si>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</si>
  <si>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</si>
  <si>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</si>
  <si>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</si>
  <si>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</si>
  <si>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</si>
  <si>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</si>
  <si>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</si>
  <si>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</si>
  <si>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</si>
  <si>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</si>
  <si>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</si>
  <si>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</si>
  <si>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</si>
  <si>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</si>
  <si>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</si>
  <si>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</si>
  <si>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</si>
  <si>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</si>
  <si>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</si>
  <si>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</si>
  <si>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</si>
  <si>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</si>
  <si>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</si>
  <si>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</si>
  <si>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</si>
  <si>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</si>
  <si>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</si>
  <si>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</si>
  <si>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</si>
  <si>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</si>
  <si>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</si>
  <si>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</si>
  <si>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</si>
  <si>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</si>
  <si>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</si>
  <si>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</si>
  <si>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</si>
  <si>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</si>
  <si>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</si>
  <si>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</si>
  <si>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</si>
  <si>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</si>
  <si>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</si>
  <si>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</si>
  <si>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</si>
  <si>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</si>
  <si>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</si>
  <si>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</si>
  <si>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</si>
  <si>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</si>
  <si>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</si>
  <si>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</si>
  <si>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</si>
  <si>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</si>
  <si>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</si>
  <si>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</si>
  <si>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</si>
  <si>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</si>
  <si>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</si>
  <si>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</si>
  <si>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</si>
  <si>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</si>
  <si>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</si>
  <si>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</si>
  <si>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</si>
  <si>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</si>
  <si>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</si>
  <si>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</si>
  <si>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</si>
  <si>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</si>
  <si>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</si>
  <si>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</si>
  <si>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</si>
  <si>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</si>
  <si>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</si>
  <si>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</si>
  <si>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</si>
  <si>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</si>
  <si>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</si>
  <si>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</si>
  <si>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</si>
  <si>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</si>
  <si>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</si>
  <si>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</si>
  <si>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</si>
  <si>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</si>
  <si>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</si>
  <si>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</si>
  <si>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</si>
  <si>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</si>
  <si>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</si>
  <si>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</si>
  <si>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</si>
  <si>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</si>
  <si>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</si>
  <si>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</si>
  <si>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</si>
  <si>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</si>
  <si>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</si>
  <si>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</si>
  <si>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</si>
  <si>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</si>
  <si>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</si>
  <si>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</si>
  <si>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</si>
  <si>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</si>
  <si>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</si>
  <si>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</si>
  <si>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</si>
  <si>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</si>
  <si>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</si>
  <si>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</si>
  <si>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</si>
  <si>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</si>
  <si>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</si>
  <si>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</si>
  <si>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</si>
  <si>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</si>
  <si>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</si>
  <si>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</si>
  <si>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</si>
  <si>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</si>
  <si>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</si>
  <si>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</si>
  <si>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</si>
  <si>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</si>
  <si>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</si>
  <si>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</si>
  <si>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</si>
  <si>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</si>
  <si>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</si>
  <si>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</si>
  <si>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</si>
  <si>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</si>
  <si>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</si>
  <si>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</si>
  <si>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</si>
  <si>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</si>
  <si>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</si>
  <si>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</si>
  <si>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</si>
  <si>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</si>
  <si>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</si>
  <si>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</si>
  <si>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</si>
  <si>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</si>
  <si>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</si>
  <si>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</si>
  <si>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</si>
  <si>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</si>
  <si>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</si>
  <si>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</si>
  <si>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</si>
  <si>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</si>
  <si>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</si>
  <si>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</si>
  <si>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</si>
  <si>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</si>
  <si>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</si>
  <si>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</si>
  <si>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</si>
  <si>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</si>
  <si>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</si>
  <si>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</si>
  <si>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</si>
  <si>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</si>
  <si>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</si>
  <si>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</si>
  <si>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</si>
  <si>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</si>
  <si>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</si>
  <si>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</si>
  <si>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</si>
  <si>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</si>
  <si>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</si>
  <si>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</si>
  <si>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</si>
  <si>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</si>
  <si>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</si>
  <si>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</si>
  <si>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</si>
  <si>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</si>
  <si>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</si>
  <si>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</si>
  <si>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</si>
  <si>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</si>
  <si>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</si>
  <si>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</si>
  <si>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</si>
  <si>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</si>
  <si>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</si>
  <si>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</si>
  <si>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</si>
  <si>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</si>
  <si>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</si>
  <si>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</si>
  <si>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</si>
  <si>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</si>
  <si>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</si>
  <si>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</si>
  <si>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</si>
  <si>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</si>
  <si>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</si>
  <si>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</si>
  <si>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</si>
  <si>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</si>
  <si>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</si>
  <si>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</si>
  <si>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</si>
  <si>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</si>
  <si>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</si>
  <si>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</si>
  <si>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</si>
  <si>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</si>
  <si>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</si>
  <si>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</si>
  <si>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</si>
  <si>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</si>
  <si>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</si>
  <si>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</si>
  <si>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</si>
  <si>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</si>
  <si>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</si>
  <si>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</si>
  <si>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</si>
  <si>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</si>
  <si>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</si>
  <si>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</si>
  <si>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</si>
  <si>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</si>
  <si>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</si>
  <si>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</si>
  <si>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</si>
  <si>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</si>
  <si>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</si>
  <si>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</si>
  <si>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</si>
  <si>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</si>
  <si>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</si>
  <si>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</si>
  <si>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</si>
  <si>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</si>
  <si>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</si>
  <si>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</si>
  <si>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</si>
  <si>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</si>
  <si>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</si>
  <si>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</si>
  <si>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</si>
  <si>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</si>
  <si>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</si>
  <si>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</si>
  <si>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</si>
  <si>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</si>
  <si>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</si>
  <si>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</si>
  <si>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</si>
  <si>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</si>
  <si>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</si>
  <si>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</si>
  <si>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</si>
  <si>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</si>
  <si>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</si>
  <si>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</si>
  <si>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</si>
  <si>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</si>
  <si>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</si>
  <si>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</si>
  <si>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</si>
  <si>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</si>
  <si>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</si>
  <si>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</si>
  <si>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</si>
  <si>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</si>
  <si>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</si>
  <si>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</si>
  <si>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</si>
  <si>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</si>
  <si>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</si>
  <si>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</si>
  <si>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</si>
  <si>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</si>
  <si>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</si>
  <si>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</si>
  <si>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</si>
  <si>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</si>
  <si>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</si>
  <si>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</si>
  <si>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</si>
  <si>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</si>
  <si>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</si>
  <si>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</si>
  <si>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</si>
  <si>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</si>
  <si>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</si>
  <si>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</si>
  <si>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</si>
  <si>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</si>
  <si>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</si>
  <si>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</si>
  <si>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</si>
  <si>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</si>
  <si>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</si>
  <si>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</si>
  <si>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</si>
  <si>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</si>
  <si>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</si>
  <si>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</si>
  <si>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</si>
  <si>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</si>
  <si>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</si>
  <si>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</si>
  <si>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</si>
  <si>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</si>
  <si>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</si>
  <si>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</si>
  <si>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</si>
  <si>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</si>
  <si>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</si>
  <si>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</si>
  <si>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</si>
  <si>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</si>
  <si>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</si>
  <si>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</si>
  <si>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</si>
  <si>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</si>
  <si>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</si>
  <si>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</si>
  <si>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</si>
  <si>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</si>
  <si>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</si>
  <si>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</si>
  <si>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</si>
  <si>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</si>
  <si>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</si>
  <si>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</si>
  <si>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</si>
  <si>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</si>
  <si>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</si>
  <si>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</si>
  <si>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</si>
  <si>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</si>
  <si>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</si>
  <si>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</si>
  <si>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</si>
  <si>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</si>
  <si>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</si>
  <si>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</si>
  <si>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</si>
  <si>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</si>
  <si>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</si>
  <si>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</si>
  <si>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</si>
  <si>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</si>
  <si>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</si>
  <si>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</si>
  <si>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</si>
  <si>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</si>
  <si>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</si>
  <si>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</si>
  <si>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</si>
  <si>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</si>
  <si>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</si>
  <si>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</si>
  <si>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</si>
  <si>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</si>
  <si>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</si>
  <si>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</si>
  <si>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</si>
  <si>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</si>
  <si>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</si>
  <si>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</si>
  <si>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</si>
  <si>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</si>
  <si>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</si>
  <si>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</si>
  <si>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</si>
  <si>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</si>
  <si>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</si>
  <si>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</si>
  <si>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</si>
  <si>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</si>
  <si>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</si>
  <si>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</si>
  <si>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</si>
  <si>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</si>
  <si>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</si>
  <si>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</si>
  <si>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</si>
  <si>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</si>
  <si>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</si>
  <si>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</si>
  <si>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</si>
  <si>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</si>
  <si>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</si>
  <si>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</si>
  <si>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</si>
  <si>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</si>
  <si>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</si>
  <si>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</si>
  <si>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</si>
  <si>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</si>
  <si>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</si>
  <si>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</si>
  <si>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</si>
  <si>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</si>
  <si>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</si>
  <si>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</si>
  <si>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</si>
  <si>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</si>
  <si>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</si>
  <si>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</si>
  <si>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</si>
  <si>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</si>
  <si>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</si>
  <si>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</si>
  <si>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</si>
  <si>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</si>
  <si>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</si>
  <si>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</si>
  <si>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</si>
  <si>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</si>
  <si>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</si>
  <si>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</si>
  <si>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</si>
  <si>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</si>
  <si>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</si>
  <si>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</si>
  <si>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</si>
  <si>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</si>
  <si>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</si>
  <si>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</si>
  <si>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</si>
  <si>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</si>
  <si>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</si>
  <si>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</si>
  <si>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</si>
  <si>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</si>
  <si>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</si>
  <si>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</si>
  <si>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</si>
  <si>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</si>
  <si>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</si>
  <si>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</si>
  <si>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</si>
  <si>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</si>
  <si>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</si>
  <si>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</si>
  <si>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</si>
  <si>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</si>
  <si>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</si>
  <si>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</si>
  <si>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</si>
  <si>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</si>
  <si>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</si>
  <si>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</si>
  <si>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</si>
  <si>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</si>
  <si>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</si>
  <si>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</si>
  <si>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</si>
  <si>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</si>
  <si>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</si>
  <si>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</si>
  <si>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</si>
  <si>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</si>
  <si>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</si>
  <si>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</si>
  <si>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</si>
  <si>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</si>
  <si>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</si>
  <si>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</si>
  <si>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</si>
  <si>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</si>
  <si>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</si>
  <si>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</si>
  <si>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</si>
  <si>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</si>
  <si>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</si>
  <si>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</si>
  <si>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</si>
  <si>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</si>
  <si>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</si>
  <si>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</si>
  <si>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</si>
  <si>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</si>
  <si>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</si>
  <si>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</si>
  <si>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</si>
  <si>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</si>
  <si>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</si>
  <si>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</si>
  <si>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</si>
  <si>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</si>
  <si>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</si>
  <si>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</si>
  <si>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</si>
  <si>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</si>
  <si>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</si>
  <si>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</si>
  <si>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</si>
  <si>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</si>
  <si>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</si>
  <si>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</si>
  <si>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</si>
  <si>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</si>
  <si>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</si>
  <si>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</si>
  <si>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</si>
  <si>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</si>
  <si>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</si>
  <si>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</si>
  <si>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</si>
  <si>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</si>
  <si>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</si>
  <si>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</si>
  <si>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</si>
  <si>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</si>
  <si>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</si>
  <si>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</si>
  <si>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</si>
  <si>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</si>
  <si>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</si>
  <si>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</si>
  <si>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</si>
  <si>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</si>
  <si>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</si>
  <si>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</si>
  <si>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</si>
  <si>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</si>
  <si>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</si>
  <si>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</si>
  <si>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</si>
  <si>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</si>
  <si>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</si>
  <si>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</si>
  <si>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</si>
  <si>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</si>
  <si>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</si>
  <si>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</si>
  <si>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</si>
  <si>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</si>
  <si>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</si>
  <si>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</si>
  <si>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</si>
  <si>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</si>
  <si>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</si>
  <si>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</si>
  <si>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</si>
  <si>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</si>
  <si>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</si>
  <si>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</si>
  <si>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</si>
  <si>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</si>
  <si>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</si>
  <si>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</si>
  <si>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</si>
  <si>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</si>
  <si>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</si>
  <si>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</si>
  <si>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</si>
  <si>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</si>
  <si>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</si>
  <si>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</si>
  <si>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</si>
  <si>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</si>
  <si>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</si>
  <si>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</si>
  <si>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</si>
  <si>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</si>
  <si>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</si>
  <si>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</si>
  <si>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</si>
  <si>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</si>
  <si>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</si>
  <si>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</si>
  <si>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</si>
  <si>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</si>
  <si>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</si>
  <si>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</si>
  <si>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</si>
  <si>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</si>
  <si>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</si>
  <si>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</si>
  <si>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</si>
  <si>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</si>
  <si>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</si>
  <si>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</si>
  <si>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</si>
  <si>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</si>
  <si>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</si>
  <si>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</si>
  <si>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</si>
  <si>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</si>
  <si>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</si>
  <si>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</si>
  <si>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</si>
  <si>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</si>
  <si>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</si>
  <si>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</si>
  <si>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</si>
  <si>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</si>
  <si>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</si>
  <si>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</si>
  <si>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</si>
  <si>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</si>
  <si>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</si>
  <si>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</si>
  <si>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</si>
  <si>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</si>
  <si>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</si>
  <si>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</si>
  <si>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</si>
  <si>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</si>
  <si>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</si>
  <si>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</si>
  <si>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</si>
  <si>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</si>
  <si>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</si>
  <si>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</si>
  <si>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</si>
  <si>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</si>
  <si>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</si>
  <si>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</si>
  <si>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</si>
  <si>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</si>
  <si>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</si>
  <si>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</si>
  <si>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</si>
  <si>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</si>
  <si>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</si>
  <si>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</si>
  <si>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</si>
  <si>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</si>
  <si>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</si>
  <si>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</si>
  <si>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</si>
  <si>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</si>
  <si>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</si>
  <si>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</si>
  <si>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</si>
  <si>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</si>
  <si>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</si>
  <si>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</si>
  <si>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</si>
  <si>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</si>
  <si>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</si>
  <si>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</si>
  <si>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</si>
  <si>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</si>
  <si>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</si>
  <si>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</si>
  <si>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</si>
  <si>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</si>
  <si>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</si>
  <si>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</si>
  <si>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</si>
  <si>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</si>
  <si>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</si>
  <si>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</si>
  <si>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</si>
  <si>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</si>
  <si>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</si>
  <si>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</si>
  <si>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</si>
  <si>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</si>
  <si>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</si>
  <si>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</si>
  <si>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</si>
  <si>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</si>
  <si>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</si>
  <si>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</si>
  <si>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</si>
  <si>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</si>
  <si>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</si>
  <si>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</si>
  <si>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</si>
  <si>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</si>
  <si>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</si>
  <si>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</si>
  <si>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</si>
  <si>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</si>
  <si>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</si>
  <si>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</si>
  <si>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</si>
  <si>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</si>
  <si>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</si>
  <si>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</si>
  <si>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</si>
  <si>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</si>
  <si>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</si>
  <si>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</si>
  <si>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</si>
  <si>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</si>
  <si>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</si>
  <si>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</si>
  <si>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</si>
  <si>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</si>
  <si>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</si>
  <si>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</si>
  <si>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</si>
  <si>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</si>
  <si>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</si>
  <si>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</si>
  <si>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</si>
  <si>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</si>
  <si>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</si>
  <si>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</si>
  <si>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</si>
  <si>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</si>
  <si>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</si>
  <si>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</si>
  <si>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</si>
  <si>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</si>
  <si>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</si>
  <si>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</si>
  <si>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</si>
  <si>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</si>
  <si>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</si>
  <si>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</si>
  <si>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</si>
  <si>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</si>
  <si>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</si>
  <si>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</si>
  <si>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</si>
  <si>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</si>
  <si>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</si>
  <si>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</si>
  <si>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</si>
  <si>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</si>
  <si>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</si>
  <si>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</si>
  <si>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</si>
  <si>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</si>
  <si>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</si>
  <si>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</si>
  <si>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</si>
  <si>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</si>
  <si>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</si>
  <si>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</si>
  <si>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</si>
  <si>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</si>
  <si>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</si>
  <si>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</si>
  <si>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</si>
  <si>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</si>
  <si>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</si>
  <si>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</si>
  <si>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</si>
  <si>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</si>
  <si>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</si>
  <si>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</si>
  <si>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</si>
  <si>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</si>
  <si>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</si>
  <si>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</si>
  <si>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</si>
  <si>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</si>
  <si>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</si>
  <si>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</si>
  <si>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</si>
  <si>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</si>
  <si>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</si>
  <si>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</si>
  <si>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</si>
  <si>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</si>
  <si>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</si>
  <si>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</si>
  <si>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</si>
  <si>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</si>
  <si>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</si>
  <si>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</si>
  <si>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</si>
  <si>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</si>
  <si>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</si>
  <si>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</si>
  <si>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</si>
  <si>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</si>
  <si>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</si>
  <si>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</si>
  <si>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</si>
  <si>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</si>
  <si>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</si>
  <si>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</si>
  <si>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</si>
  <si>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</si>
  <si>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</si>
  <si>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</si>
  <si>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</si>
  <si>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</si>
  <si>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</si>
  <si>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</si>
  <si>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</si>
  <si>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</si>
  <si>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</si>
  <si>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</si>
  <si>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</si>
  <si>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</si>
  <si>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</si>
  <si>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</si>
  <si>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</si>
  <si>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</si>
  <si>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</si>
  <si>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</si>
  <si>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</si>
  <si>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</si>
  <si>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</si>
  <si>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</si>
  <si>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</si>
  <si>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</si>
  <si>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</si>
  <si>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</si>
  <si>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</si>
  <si>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</si>
  <si>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</si>
  <si>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</si>
  <si>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</si>
  <si>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</si>
  <si>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</si>
  <si>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</si>
  <si>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</si>
  <si>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</si>
  <si>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</si>
  <si>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</si>
  <si>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</si>
  <si>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</si>
  <si>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</si>
  <si>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</si>
  <si>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</si>
  <si>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</si>
  <si>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</si>
  <si>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</si>
  <si>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</si>
  <si>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</si>
  <si>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</si>
  <si>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</si>
  <si>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</si>
  <si>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</si>
  <si>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</si>
  <si>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</si>
  <si>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</si>
  <si>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</si>
  <si>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</si>
  <si>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</si>
  <si>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</si>
  <si>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</si>
  <si>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</si>
  <si>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</si>
  <si>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</si>
  <si>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</si>
  <si>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</si>
  <si>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</si>
  <si>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</si>
  <si>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</si>
  <si>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</si>
  <si>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</si>
  <si>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</si>
  <si>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</si>
  <si>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</si>
  <si>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</si>
  <si>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</si>
  <si>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</si>
  <si>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</si>
  <si>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</si>
  <si>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</si>
  <si>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</si>
  <si>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</si>
  <si>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</si>
  <si>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</si>
  <si>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</si>
  <si>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</si>
  <si>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</si>
  <si>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</si>
  <si>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</si>
  <si>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</si>
  <si>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</si>
  <si>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</si>
  <si>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</si>
  <si>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</si>
  <si>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</si>
  <si>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</si>
  <si>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</si>
  <si>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</si>
  <si>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</si>
  <si>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</si>
  <si>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</si>
  <si>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</si>
  <si>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</si>
  <si>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</si>
  <si>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</si>
  <si>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</si>
  <si>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</si>
  <si>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</si>
  <si>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</si>
  <si>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</si>
  <si>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</si>
  <si>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</si>
  <si>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</si>
  <si>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</si>
  <si>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</si>
  <si>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</si>
  <si>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</si>
  <si>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</si>
  <si>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</si>
  <si>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</si>
  <si>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</si>
  <si>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</si>
  <si>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</si>
  <si>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</si>
  <si>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</si>
  <si>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</si>
  <si>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</si>
  <si>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</si>
  <si>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</si>
  <si>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</si>
  <si>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</si>
  <si>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</si>
  <si>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</si>
  <si>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</si>
  <si>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</si>
  <si>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</si>
  <si>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</si>
  <si>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</si>
  <si>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</si>
  <si>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</si>
  <si>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</si>
  <si>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</si>
  <si>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</si>
  <si>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</si>
  <si>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</si>
  <si>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</si>
  <si>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</si>
  <si>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</si>
  <si>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</si>
  <si>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</si>
  <si>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</si>
  <si>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</si>
  <si>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</si>
  <si>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</si>
  <si>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</si>
  <si>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</si>
  <si>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</si>
  <si>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</si>
  <si>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</si>
  <si>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</si>
  <si>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</si>
  <si>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</si>
  <si>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</si>
  <si>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</si>
  <si>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</si>
  <si>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</si>
  <si>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</si>
  <si>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</si>
  <si>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</si>
  <si>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</si>
  <si>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</si>
  <si>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</si>
  <si>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</si>
  <si>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</si>
  <si>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</si>
  <si>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</si>
  <si>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</si>
  <si>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</si>
  <si>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</si>
  <si>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</si>
  <si>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</si>
  <si>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</si>
  <si>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</si>
  <si>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</si>
  <si>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</si>
  <si>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</si>
  <si>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</si>
  <si>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</si>
  <si>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</si>
  <si>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</si>
  <si>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</si>
  <si>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</si>
  <si>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</si>
  <si>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</si>
  <si>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</si>
  <si>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</si>
  <si>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</si>
  <si>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</si>
  <si>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</si>
  <si>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</si>
  <si>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</si>
  <si>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</si>
  <si>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</si>
  <si>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</si>
  <si>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</si>
  <si>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</si>
  <si>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</si>
  <si>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</si>
  <si>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</si>
  <si>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</si>
  <si>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</si>
  <si>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</si>
  <si>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</si>
  <si>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</si>
  <si>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</si>
  <si>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</si>
  <si>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</si>
  <si>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</si>
  <si>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</si>
  <si>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</si>
  <si>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</si>
  <si>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</si>
  <si>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</si>
  <si>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</si>
  <si>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</si>
  <si>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</si>
  <si>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</si>
  <si>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</si>
  <si>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</si>
  <si>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</si>
  <si>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</si>
  <si>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</si>
  <si>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</si>
  <si>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</si>
  <si>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</si>
  <si>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</si>
  <si>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</si>
  <si>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</si>
  <si>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</si>
  <si>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</si>
  <si>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</si>
  <si>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</si>
  <si>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</si>
  <si>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</si>
  <si>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</si>
  <si>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</si>
  <si>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</si>
  <si>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</si>
  <si>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</si>
  <si>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</si>
  <si>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</si>
  <si>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</si>
  <si>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</si>
  <si>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</si>
  <si>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</si>
  <si>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</si>
  <si>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</si>
  <si>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</si>
  <si>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</si>
  <si>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</si>
  <si>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</si>
  <si>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</si>
  <si>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</si>
  <si>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</si>
  <si>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</si>
  <si>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</si>
  <si>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</si>
  <si>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</si>
  <si>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</si>
  <si>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</si>
  <si>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</si>
  <si>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</si>
  <si>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</si>
  <si>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</si>
  <si>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</si>
  <si>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</si>
  <si>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</si>
  <si>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</si>
  <si>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</si>
  <si>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</si>
  <si>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</si>
  <si>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</si>
  <si>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</si>
  <si>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</si>
  <si>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</si>
  <si>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</si>
  <si>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</si>
  <si>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</si>
  <si>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</si>
  <si>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</si>
  <si>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</si>
  <si>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</si>
  <si>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</si>
  <si>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</si>
  <si>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</si>
  <si>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</si>
  <si>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</si>
  <si>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</si>
  <si>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</si>
  <si>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</si>
  <si>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</si>
  <si>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</si>
  <si>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</si>
  <si>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</si>
  <si>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</si>
  <si>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</si>
  <si>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</si>
  <si>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</si>
  <si>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</si>
  <si>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</si>
  <si>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</si>
  <si>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</si>
  <si>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</si>
  <si>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</si>
  <si>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</si>
  <si>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</si>
  <si>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</si>
  <si>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</si>
  <si>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</si>
  <si>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</si>
  <si>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</si>
  <si>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</si>
  <si>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</si>
  <si>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</si>
  <si>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</si>
  <si>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</si>
  <si>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</si>
  <si>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</si>
  <si>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</si>
  <si>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</si>
  <si>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</si>
  <si>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</si>
  <si>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</si>
  <si>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</si>
  <si>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</si>
  <si>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</si>
  <si>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</si>
  <si>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</si>
  <si>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</si>
  <si>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</si>
  <si>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</si>
  <si>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</si>
  <si>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</si>
  <si>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</si>
  <si>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</si>
  <si>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</si>
  <si>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</si>
  <si>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</si>
  <si>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</si>
  <si>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</si>
  <si>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</si>
  <si>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</si>
  <si>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</si>
  <si>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</si>
  <si>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</si>
  <si>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</si>
  <si>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</si>
  <si>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</si>
  <si>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</si>
  <si>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</si>
  <si>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</si>
  <si>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</si>
  <si>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</si>
  <si>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</si>
  <si>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</si>
  <si>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</si>
  <si>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</si>
  <si>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</si>
  <si>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</si>
  <si>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</si>
  <si>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</si>
  <si>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</si>
  <si>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</si>
  <si>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</si>
  <si>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</si>
  <si>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</si>
  <si>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</si>
  <si>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</si>
  <si>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</si>
  <si>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</si>
  <si>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</si>
  <si>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</si>
  <si>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</si>
  <si>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</si>
  <si>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</si>
  <si>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</si>
  <si>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</si>
  <si>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</si>
  <si>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</si>
  <si>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</si>
  <si>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</si>
  <si>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</si>
  <si>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</si>
  <si>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</si>
  <si>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</si>
  <si>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</si>
  <si>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</si>
  <si>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</si>
  <si>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</si>
  <si>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</si>
  <si>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</si>
  <si>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</si>
  <si>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</si>
  <si>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</si>
  <si>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</si>
  <si>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</si>
  <si>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</si>
  <si>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</si>
  <si>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</si>
  <si>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</si>
  <si>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</si>
  <si>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</si>
  <si>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</si>
  <si>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</si>
  <si>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</si>
  <si>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</si>
  <si>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</si>
  <si>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</si>
  <si>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</si>
  <si>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</si>
  <si>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</si>
  <si>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</si>
  <si>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</si>
  <si>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</si>
  <si>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</si>
  <si>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</si>
  <si>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</si>
  <si>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</si>
  <si>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</si>
  <si>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</si>
  <si>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</si>
  <si>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</si>
  <si>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</si>
  <si>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</si>
  <si>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</si>
  <si>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</si>
  <si>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</si>
  <si>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</si>
  <si>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</si>
  <si>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</si>
  <si>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</si>
  <si>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</si>
  <si>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</si>
  <si>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</si>
  <si>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</si>
  <si>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</si>
  <si>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</si>
  <si>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</si>
  <si>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</si>
  <si>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</si>
  <si>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</si>
  <si>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</si>
  <si>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</si>
  <si>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</si>
  <si>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</si>
  <si>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</si>
  <si>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</si>
  <si>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</si>
  <si>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</si>
  <si>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</si>
  <si>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</si>
  <si>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</si>
  <si>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</si>
  <si>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</si>
  <si>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</si>
  <si>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</si>
  <si>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</si>
  <si>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</si>
  <si>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</si>
  <si>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</si>
  <si>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</si>
  <si>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</si>
  <si>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</si>
  <si>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</si>
  <si>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</si>
  <si>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</si>
  <si>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</si>
  <si>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</si>
  <si>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</si>
  <si>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</si>
  <si>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</si>
  <si>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</si>
  <si>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</si>
  <si>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</si>
  <si>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</si>
  <si>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</si>
  <si>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</si>
  <si>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</si>
  <si>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</si>
  <si>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</si>
  <si>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</si>
  <si>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</si>
  <si>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</si>
  <si>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</si>
  <si>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</si>
  <si>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</si>
  <si>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</si>
  <si>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</si>
  <si>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</si>
  <si>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</si>
  <si>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</si>
  <si>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</si>
  <si>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</si>
  <si>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</si>
  <si>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</si>
  <si>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</si>
  <si>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</si>
  <si>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</si>
  <si>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</si>
  <si>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</si>
  <si>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</si>
  <si>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</si>
  <si>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</si>
  <si>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</si>
  <si>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</si>
  <si>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</si>
  <si>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</si>
  <si>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</si>
  <si>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</si>
  <si>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</si>
  <si>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</si>
  <si>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</si>
  <si>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</si>
  <si>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</si>
  <si>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</si>
  <si>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</si>
  <si>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</si>
  <si>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</si>
  <si>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</si>
  <si>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</si>
  <si>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</si>
  <si>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</si>
  <si>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</si>
  <si>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</si>
  <si>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</si>
  <si>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</si>
  <si>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</si>
  <si>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</si>
  <si>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</si>
  <si>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</si>
  <si>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</si>
  <si>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</si>
  <si>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</si>
  <si>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</si>
  <si>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</si>
  <si>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</si>
  <si>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</si>
  <si>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</si>
  <si>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</si>
  <si>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</si>
  <si>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</si>
  <si>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</si>
  <si>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</si>
  <si>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</si>
  <si>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</si>
  <si>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</si>
  <si>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</si>
  <si>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</si>
  <si>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</si>
  <si>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</si>
  <si>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</si>
  <si>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</si>
  <si>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</si>
  <si>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</si>
  <si>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</si>
  <si>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</si>
  <si>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</si>
  <si>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</si>
  <si>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</si>
  <si>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</si>
  <si>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</si>
  <si>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</si>
  <si>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</si>
  <si>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</si>
  <si>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</si>
  <si>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</si>
  <si>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</si>
  <si>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</si>
  <si>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</si>
  <si>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</si>
  <si>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</si>
  <si>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</si>
  <si>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</si>
  <si>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</si>
  <si>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</si>
  <si>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</si>
  <si>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</si>
  <si>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</si>
  <si>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</si>
  <si>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</si>
  <si>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</si>
  <si>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</si>
  <si>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</si>
  <si>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</si>
  <si>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</si>
  <si>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</si>
  <si>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</si>
  <si>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</si>
  <si>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</si>
  <si>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</si>
  <si>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</si>
  <si>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</si>
  <si>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</si>
  <si>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</si>
  <si>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</si>
  <si>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</si>
  <si>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</si>
  <si>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</si>
  <si>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</si>
  <si>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</si>
  <si>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</si>
  <si>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</si>
  <si>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</si>
  <si>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</si>
  <si>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</si>
  <si>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</si>
  <si>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</si>
  <si>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</si>
  <si>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</si>
  <si>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</si>
  <si>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</si>
  <si>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</si>
  <si>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</si>
  <si>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</si>
  <si>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</si>
  <si>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</si>
  <si>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</si>
  <si>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</si>
  <si>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</si>
  <si>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</si>
  <si>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</si>
  <si>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</si>
  <si>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</si>
  <si>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</si>
  <si>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</si>
  <si>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</si>
  <si>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</si>
  <si>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</si>
  <si>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</si>
  <si>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</si>
  <si>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</si>
  <si>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</si>
  <si>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</si>
  <si>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</si>
  <si>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</si>
  <si>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</si>
  <si>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</si>
  <si>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</si>
  <si>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</si>
  <si>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</si>
  <si>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</si>
  <si>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</si>
  <si>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</si>
  <si>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</si>
  <si>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</si>
  <si>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</si>
  <si>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</si>
  <si>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</si>
  <si>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</si>
  <si>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</si>
  <si>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</si>
  <si>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</si>
  <si>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</si>
  <si>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</si>
  <si>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</si>
  <si>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</si>
  <si>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</si>
  <si>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</si>
  <si>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</si>
  <si>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</si>
  <si>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</si>
  <si>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</si>
  <si>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</si>
  <si>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</si>
  <si>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</si>
  <si>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</si>
  <si>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</si>
  <si>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</si>
  <si>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</si>
  <si>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</si>
  <si>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</si>
  <si>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</si>
  <si>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</si>
  <si>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</si>
  <si>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</si>
  <si>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</si>
  <si>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</si>
  <si>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</si>
  <si>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</si>
  <si>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</si>
  <si>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</si>
  <si>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</si>
  <si>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</si>
  <si>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</si>
  <si>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</si>
  <si>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</si>
  <si>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</si>
  <si>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</si>
  <si>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</si>
  <si>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</si>
  <si>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</si>
  <si>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</si>
  <si>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</si>
  <si>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</si>
  <si>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</si>
  <si>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</si>
  <si>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</si>
  <si>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</si>
  <si>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</si>
  <si>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</si>
  <si>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</si>
  <si>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</si>
  <si>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</si>
  <si>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</si>
  <si>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</si>
  <si>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</si>
  <si>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</si>
  <si>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</si>
  <si>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</si>
  <si>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</si>
  <si>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</si>
  <si>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</si>
  <si>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</si>
  <si>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</si>
  <si>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</si>
  <si>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</si>
  <si>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</si>
  <si>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</si>
  <si>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</si>
  <si>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</si>
  <si>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</si>
  <si>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</si>
  <si>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</si>
  <si>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</si>
  <si>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</si>
  <si>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</si>
  <si>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</si>
  <si>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</si>
  <si>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</si>
  <si>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</si>
  <si>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</si>
  <si>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</si>
  <si>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</si>
  <si>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</si>
  <si>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</si>
  <si>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</si>
  <si>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</si>
  <si>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</si>
  <si>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</si>
  <si>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</si>
  <si>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</si>
  <si>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</si>
  <si>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</si>
  <si>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</si>
  <si>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</si>
  <si>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</si>
  <si>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</si>
  <si>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</si>
  <si>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</si>
  <si>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</si>
  <si>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</si>
  <si>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</si>
  <si>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</si>
  <si>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</si>
  <si>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</si>
  <si>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</si>
  <si>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</si>
  <si>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</si>
  <si>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</si>
  <si>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</si>
  <si>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</si>
  <si>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</si>
  <si>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</si>
  <si>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</si>
  <si>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</si>
  <si>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</si>
  <si>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</si>
  <si>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</si>
  <si>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</si>
  <si>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</si>
  <si>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</si>
  <si>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</si>
  <si>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</si>
  <si>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</si>
  <si>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</si>
  <si>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</si>
  <si>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</si>
  <si>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</si>
  <si>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</si>
  <si>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</si>
  <si>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</si>
  <si>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</si>
  <si>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</si>
  <si>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</si>
  <si>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</si>
  <si>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</si>
  <si>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</si>
  <si>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</si>
  <si>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</si>
  <si>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</si>
  <si>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</si>
  <si>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</si>
  <si>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</si>
  <si>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</si>
  <si>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</si>
  <si>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</si>
  <si>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</si>
  <si>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</si>
  <si>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</si>
  <si>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</si>
  <si>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</si>
  <si>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</si>
  <si>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</si>
  <si>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</si>
  <si>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</si>
  <si>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</si>
  <si>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</si>
  <si>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</si>
  <si>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</si>
  <si>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</si>
  <si>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</si>
  <si>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</si>
  <si>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</si>
  <si>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</si>
  <si>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</si>
  <si>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</si>
  <si>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</si>
  <si>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</si>
  <si>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</si>
  <si>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</si>
  <si>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</si>
  <si>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</si>
  <si>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</si>
  <si>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</si>
  <si>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</si>
  <si>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</si>
  <si>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</si>
  <si>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</si>
  <si>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</si>
  <si>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</si>
  <si>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</si>
  <si>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</si>
  <si>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</si>
  <si>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</si>
  <si>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</si>
  <si>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</si>
  <si>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</si>
  <si>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</si>
  <si>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</si>
  <si>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</si>
  <si>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</si>
  <si>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</si>
  <si>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</si>
  <si>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</si>
  <si>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</si>
  <si>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</si>
  <si>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</si>
  <si>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</si>
  <si>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</si>
  <si>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</si>
  <si>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</si>
  <si>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</si>
  <si>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</si>
  <si>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</si>
  <si>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</si>
  <si>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</si>
  <si>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</si>
  <si>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</si>
  <si>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</si>
  <si>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</si>
  <si>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</si>
  <si>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</si>
  <si>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</si>
  <si>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</si>
  <si>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</si>
  <si>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</si>
  <si>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</si>
  <si>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</si>
  <si>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</si>
  <si>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</si>
  <si>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</si>
  <si>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</si>
  <si>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</si>
  <si>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</si>
  <si>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</si>
  <si>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</si>
  <si>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</si>
  <si>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</si>
  <si>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</si>
  <si>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</si>
  <si>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</si>
  <si>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</si>
  <si>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</si>
  <si>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</si>
  <si>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</si>
  <si>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</si>
  <si>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</si>
  <si>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</si>
  <si>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</si>
  <si>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</si>
  <si>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</si>
  <si>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</si>
  <si>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</si>
  <si>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</si>
  <si>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</si>
  <si>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</si>
  <si>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</si>
  <si>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</si>
  <si>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</si>
  <si>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</si>
  <si>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</si>
  <si>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</si>
  <si>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</si>
  <si>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</si>
  <si>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</si>
  <si>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</si>
  <si>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</si>
  <si>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</si>
  <si>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</si>
  <si>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</si>
  <si>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</si>
  <si>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</si>
  <si>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</si>
  <si>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</si>
  <si>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</si>
  <si>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</si>
  <si>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</si>
  <si>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</si>
  <si>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</si>
  <si>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</si>
  <si>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</si>
  <si>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</si>
  <si>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</si>
  <si>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</si>
  <si>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</si>
  <si>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</si>
  <si>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</si>
  <si>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</si>
  <si>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</si>
  <si>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</si>
  <si>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</si>
  <si>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</si>
  <si>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</si>
  <si>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</si>
  <si>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</si>
  <si>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</si>
  <si>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</si>
  <si>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</si>
  <si>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</si>
  <si>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</si>
  <si>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</si>
  <si>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</si>
  <si>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</si>
  <si>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</si>
  <si>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</si>
  <si>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</si>
  <si>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</si>
  <si>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</si>
  <si>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</si>
  <si>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</si>
  <si>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</si>
  <si>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</si>
  <si>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</si>
  <si>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</si>
  <si>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</si>
  <si>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</si>
  <si>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</si>
  <si>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</si>
  <si>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</si>
  <si>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</si>
  <si>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</si>
  <si>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</si>
  <si>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</si>
  <si>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</si>
  <si>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</si>
  <si>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</si>
  <si>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</si>
  <si>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</si>
  <si>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</si>
  <si>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</si>
  <si>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</si>
  <si>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</si>
  <si>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</si>
  <si>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</si>
  <si>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</si>
  <si>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</si>
  <si>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</si>
  <si>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</si>
  <si>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</si>
  <si>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</si>
  <si>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</si>
  <si>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</si>
  <si>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</si>
  <si>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</si>
  <si>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</si>
  <si>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</si>
  <si>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</si>
  <si>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</si>
  <si>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</si>
  <si>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</si>
  <si>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</si>
  <si>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</si>
  <si>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</si>
  <si>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</si>
  <si>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</si>
  <si>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</si>
  <si>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</si>
  <si>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</si>
  <si>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</si>
  <si>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</si>
  <si>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</si>
  <si>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</si>
  <si>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</si>
  <si>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</si>
  <si>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</si>
  <si>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</si>
  <si>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</si>
  <si>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</si>
  <si>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</si>
  <si>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</si>
  <si>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</si>
  <si>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</si>
  <si>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</si>
  <si>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</si>
  <si>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</si>
  <si>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</si>
  <si>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</si>
  <si>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</si>
  <si>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</si>
  <si>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</si>
  <si>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</si>
  <si>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</si>
  <si>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</si>
  <si>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</si>
  <si>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</si>
  <si>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</si>
  <si>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</si>
  <si>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</si>
  <si>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</si>
  <si>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</si>
  <si>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</si>
  <si>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</si>
  <si>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</si>
  <si>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</si>
  <si>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</si>
  <si>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</si>
  <si>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</si>
  <si>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</si>
  <si>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</si>
  <si>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</si>
  <si>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</si>
  <si>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</si>
  <si>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</si>
  <si>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</si>
  <si>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</si>
  <si>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</si>
  <si>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</si>
  <si>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</si>
  <si>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</si>
  <si>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</si>
  <si>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</si>
  <si>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</si>
  <si>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</si>
  <si>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</si>
  <si>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</si>
  <si>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</si>
  <si>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</si>
  <si>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</si>
  <si>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</si>
  <si>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</si>
  <si>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</si>
  <si>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</si>
  <si>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</si>
  <si>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</si>
  <si>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</si>
  <si>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</si>
  <si>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</si>
  <si>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</si>
  <si>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</si>
  <si>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</si>
  <si>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</si>
  <si>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</si>
  <si>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</si>
  <si>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</si>
  <si>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</si>
  <si>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</si>
  <si>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</si>
  <si>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</si>
  <si>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</si>
  <si>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</si>
  <si>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</si>
  <si>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</si>
  <si>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</si>
  <si>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</si>
  <si>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</si>
  <si>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</si>
  <si>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</si>
  <si>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</si>
  <si>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</si>
  <si>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</si>
  <si>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</si>
  <si>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</si>
  <si>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</si>
  <si>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</si>
  <si>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</si>
  <si>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</si>
  <si>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</si>
  <si>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</si>
  <si>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</si>
  <si>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</si>
  <si>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</si>
  <si>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</si>
  <si>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</si>
  <si>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</si>
  <si>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</si>
  <si>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</si>
  <si>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</si>
  <si>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</si>
  <si>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</si>
  <si>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</si>
  <si>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</si>
  <si>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</si>
  <si>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</si>
  <si>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</si>
  <si>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</si>
  <si>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</si>
  <si>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</si>
  <si>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</si>
  <si>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</si>
  <si>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</si>
  <si>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</si>
  <si>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</si>
  <si>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</si>
  <si>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</si>
  <si>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</si>
  <si>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</si>
  <si>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</si>
  <si>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</si>
  <si>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</si>
  <si>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</si>
  <si>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</si>
  <si>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</si>
  <si>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</si>
  <si>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</si>
  <si>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</si>
  <si>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</si>
  <si>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</si>
  <si>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</si>
  <si>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</si>
  <si>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</si>
  <si>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</si>
  <si>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</si>
  <si>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</si>
  <si>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</si>
  <si>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</si>
  <si>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</si>
  <si>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</si>
  <si>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</si>
  <si>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</si>
  <si>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</si>
  <si>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</si>
  <si>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</si>
  <si>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</si>
  <si>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</si>
  <si>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</si>
  <si>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</si>
  <si>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</si>
  <si>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</si>
  <si>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</si>
  <si>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</si>
  <si>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</si>
  <si>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</si>
  <si>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</si>
  <si>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</si>
  <si>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</si>
  <si>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</si>
  <si>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</si>
  <si>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</si>
  <si>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</si>
  <si>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</si>
  <si>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</si>
  <si>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</si>
  <si>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</si>
  <si>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</si>
  <si>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</si>
  <si>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</si>
  <si>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</si>
  <si>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</si>
  <si>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</si>
  <si>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</si>
  <si>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</si>
  <si>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</si>
  <si>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</si>
  <si>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</si>
  <si>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</si>
  <si>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</si>
  <si>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</si>
  <si>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</si>
  <si>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</si>
  <si>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</si>
  <si>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</si>
  <si>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</si>
  <si>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</si>
  <si>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</si>
  <si>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</si>
  <si>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</si>
  <si>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</si>
  <si>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</si>
  <si>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</si>
  <si>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</si>
  <si>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</si>
  <si>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</si>
  <si>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</si>
  <si>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</si>
  <si>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</si>
  <si>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</si>
  <si>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</si>
  <si>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</si>
  <si>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</si>
  <si>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</si>
  <si>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</si>
  <si>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</si>
  <si>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</si>
  <si>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</si>
  <si>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</si>
  <si>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</si>
  <si>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</si>
  <si>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</si>
  <si>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</si>
  <si>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</si>
  <si>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</si>
  <si>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</si>
  <si>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</si>
  <si>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</si>
  <si>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</si>
  <si>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</si>
  <si>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</si>
  <si>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</si>
  <si>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</si>
  <si>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</si>
  <si>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</si>
  <si>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</si>
  <si>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</si>
  <si>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</si>
  <si>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</si>
  <si>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</si>
  <si>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</si>
  <si>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</si>
  <si>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</si>
  <si>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</si>
  <si>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</si>
  <si>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</si>
  <si>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</si>
  <si>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</si>
  <si>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</si>
  <si>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</si>
  <si>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</si>
  <si>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</si>
  <si>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</si>
  <si>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</si>
  <si>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</si>
  <si>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</si>
  <si>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</si>
  <si>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</si>
  <si>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</si>
  <si>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</si>
  <si>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</si>
  <si>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</si>
  <si>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</si>
  <si>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</si>
  <si>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</si>
  <si>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</si>
  <si>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</si>
  <si>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</si>
  <si>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</si>
  <si>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</si>
  <si>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</si>
  <si>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</si>
  <si>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</si>
  <si>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</si>
  <si>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</si>
  <si>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</si>
  <si>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</si>
  <si>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</si>
  <si>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</si>
  <si>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</si>
  <si>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</si>
  <si>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</si>
  <si>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</si>
  <si>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</si>
  <si>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</si>
  <si>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</si>
  <si>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</si>
  <si>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</si>
  <si>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</si>
  <si>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</si>
  <si>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</si>
  <si>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</si>
  <si>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</si>
  <si>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</si>
  <si>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</si>
  <si>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</si>
  <si>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</si>
  <si>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</si>
  <si>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</si>
  <si>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</si>
  <si>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</si>
  <si>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</si>
  <si>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</si>
  <si>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</si>
  <si>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</si>
  <si>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</si>
  <si>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</si>
  <si>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</si>
  <si>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</si>
  <si>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</si>
  <si>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</si>
  <si>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</si>
  <si>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</si>
  <si>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</si>
  <si>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</si>
  <si>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</si>
  <si>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</si>
  <si>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</si>
  <si>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</si>
  <si>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</si>
  <si>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</si>
  <si>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</si>
  <si>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</si>
  <si>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</si>
  <si>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</si>
  <si>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</si>
  <si>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</si>
  <si>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</si>
  <si>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</si>
  <si>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</si>
  <si>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</si>
  <si>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</si>
  <si>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</si>
  <si>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</si>
  <si>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</si>
  <si>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</si>
  <si>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</si>
  <si>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</si>
  <si>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</si>
  <si>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</si>
  <si>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</si>
  <si>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</si>
  <si>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</si>
  <si>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</si>
  <si>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</si>
  <si>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</si>
  <si>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</si>
  <si>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</si>
  <si>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</si>
  <si>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</si>
  <si>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</si>
  <si>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</si>
  <si>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</si>
  <si>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</si>
  <si>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</si>
  <si>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</si>
  <si>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</si>
  <si>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</si>
  <si>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</si>
  <si>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</si>
  <si>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</si>
  <si>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</si>
  <si>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</si>
  <si>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</si>
  <si>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</si>
  <si>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</si>
  <si>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</si>
  <si>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</si>
  <si>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</si>
  <si>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</si>
  <si>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</si>
  <si>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</si>
  <si>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</si>
  <si>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</si>
  <si>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</si>
  <si>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</si>
  <si>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</si>
  <si>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</si>
  <si>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</si>
  <si>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</si>
  <si>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</si>
  <si>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</si>
  <si>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</si>
  <si>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</si>
  <si>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</si>
  <si>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</si>
  <si>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</si>
  <si>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</si>
  <si>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</si>
  <si>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</si>
  <si>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</si>
  <si>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</si>
  <si>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</si>
  <si>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</si>
  <si>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</si>
  <si>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</si>
  <si>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</si>
  <si>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</si>
  <si>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</si>
  <si>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</si>
  <si>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</si>
  <si>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</si>
  <si>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</si>
  <si>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</si>
  <si>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</si>
  <si>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</si>
  <si>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</si>
  <si>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</si>
  <si>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</si>
  <si>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</si>
  <si>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</si>
  <si>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</si>
  <si>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</si>
  <si>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</si>
  <si>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</si>
  <si>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</si>
  <si>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</si>
  <si>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</si>
  <si>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</si>
  <si>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</si>
  <si>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</si>
  <si>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</si>
  <si>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</si>
  <si>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</si>
  <si>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</si>
  <si>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</si>
  <si>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</si>
  <si>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</si>
  <si>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</si>
  <si>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</si>
  <si>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</si>
  <si>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</si>
  <si>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</si>
  <si>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</si>
  <si>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</si>
  <si>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</si>
  <si>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</si>
  <si>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</si>
  <si>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</si>
  <si>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</si>
  <si>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</si>
  <si>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</si>
  <si>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</si>
  <si>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</si>
  <si>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</si>
  <si>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</si>
  <si>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</si>
  <si>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</si>
  <si>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</si>
  <si>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</si>
  <si>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</si>
  <si>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</si>
  <si>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</si>
  <si>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</si>
  <si>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</si>
  <si>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</si>
  <si>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</si>
  <si>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</si>
  <si>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</si>
  <si>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</si>
  <si>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</si>
  <si>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</si>
  <si>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</si>
  <si>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</si>
  <si>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</si>
  <si>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</si>
  <si>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</si>
  <si>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</si>
  <si>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</si>
  <si>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</si>
  <si>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</si>
  <si>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</si>
  <si>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</si>
  <si>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</si>
  <si>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</si>
  <si>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</si>
  <si>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</si>
  <si>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</si>
  <si>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</si>
  <si>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</si>
  <si>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</si>
  <si>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</si>
  <si>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</si>
  <si>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</si>
  <si>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</si>
  <si>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</si>
  <si>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</si>
  <si>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</si>
  <si>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</si>
  <si>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</si>
  <si>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</si>
  <si>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</si>
  <si>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</si>
  <si>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</si>
  <si>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</si>
  <si>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</si>
  <si>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</si>
  <si>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</si>
  <si>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</si>
  <si>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</si>
  <si>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</si>
  <si>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</si>
  <si>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</si>
  <si>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</si>
  <si>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</si>
  <si>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</si>
  <si>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</si>
  <si>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</si>
  <si>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</si>
  <si>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</si>
  <si>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</si>
  <si>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</si>
  <si>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</si>
  <si>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</si>
  <si>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</si>
  <si>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</si>
  <si>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</si>
  <si>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</si>
  <si>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</si>
  <si>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</si>
  <si>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</si>
  <si>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</si>
  <si>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</si>
  <si>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</si>
  <si>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</si>
  <si>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</si>
  <si>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</si>
  <si>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</si>
  <si>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</si>
  <si>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</si>
  <si>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</si>
  <si>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</si>
  <si>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</si>
  <si>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</si>
  <si>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</si>
  <si>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</si>
  <si>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</si>
  <si>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</si>
  <si>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</si>
  <si>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</si>
  <si>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</si>
  <si>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</si>
  <si>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</si>
  <si>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</si>
  <si>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</si>
  <si>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</si>
  <si>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</si>
  <si>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</si>
  <si>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</si>
  <si>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</si>
  <si>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</si>
  <si>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</si>
  <si>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</si>
  <si>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</si>
  <si>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</si>
  <si>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</si>
  <si>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</si>
  <si>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</si>
  <si>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</si>
  <si>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</si>
  <si>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</si>
  <si>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</si>
  <si>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</si>
  <si>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</si>
  <si>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</si>
  <si>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</si>
  <si>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</si>
  <si>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</si>
  <si>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</si>
  <si>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</si>
  <si>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</si>
  <si>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</si>
  <si>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</si>
  <si>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</si>
  <si>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</si>
  <si>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</si>
  <si>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</si>
  <si>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</si>
  <si>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</si>
  <si>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</si>
  <si>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</si>
  <si>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</si>
  <si>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</si>
  <si>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</si>
  <si>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</si>
  <si>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</si>
  <si>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</si>
  <si>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</si>
  <si>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</si>
  <si>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</si>
  <si>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</si>
  <si>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</si>
  <si>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</si>
  <si>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</si>
  <si>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</si>
  <si>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</si>
  <si>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</si>
  <si>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</si>
  <si>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</si>
  <si>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</si>
  <si>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</si>
  <si>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</si>
  <si>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</si>
  <si>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</si>
  <si>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</si>
  <si>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</si>
  <si>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</si>
  <si>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</si>
  <si>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</si>
  <si>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</si>
  <si>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</si>
  <si>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</si>
  <si>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</si>
  <si>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</si>
  <si>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</si>
  <si>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</si>
  <si>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</si>
  <si>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</si>
  <si>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</si>
  <si>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</si>
  <si>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</si>
  <si>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</si>
  <si>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</si>
  <si>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</si>
  <si>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</si>
  <si>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</si>
  <si>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</si>
  <si>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</si>
  <si>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</si>
  <si>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</si>
  <si>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</si>
  <si>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</si>
  <si>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</si>
  <si>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</si>
  <si>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</si>
  <si>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</si>
  <si>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</si>
  <si>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</si>
  <si>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</si>
  <si>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</si>
  <si>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</si>
  <si>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</si>
  <si>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</si>
  <si>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</si>
  <si>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</si>
  <si>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</si>
  <si>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</si>
  <si>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</si>
  <si>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</si>
  <si>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</si>
  <si>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</si>
  <si>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</si>
  <si>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</si>
  <si>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</si>
  <si>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</si>
  <si>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</si>
  <si>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</si>
  <si>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</si>
  <si>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</si>
  <si>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</si>
  <si>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</si>
  <si>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</si>
  <si>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</si>
  <si>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</si>
  <si>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</si>
  <si>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</si>
  <si>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</si>
  <si>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</si>
  <si>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</si>
  <si>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</si>
  <si>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</si>
  <si>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</si>
  <si>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</si>
  <si>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</si>
  <si>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</si>
  <si>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</si>
  <si>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</si>
  <si>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</si>
  <si>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</si>
  <si>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</si>
  <si>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</si>
  <si>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</si>
  <si>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</si>
  <si>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</si>
  <si>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</si>
  <si>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</si>
  <si>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</si>
  <si>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</si>
  <si>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</si>
  <si>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</si>
  <si>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</si>
  <si>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</si>
  <si>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</si>
  <si>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</si>
  <si>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</si>
  <si>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</si>
  <si>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</si>
  <si>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</si>
  <si>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</si>
  <si>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</si>
  <si>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</si>
  <si>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</si>
  <si>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</si>
  <si>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</si>
  <si>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</si>
  <si>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</si>
  <si>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</si>
  <si>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</si>
  <si>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</si>
  <si>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</si>
  <si>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</si>
  <si>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</si>
  <si>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</si>
  <si>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</si>
  <si>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</si>
  <si>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</si>
  <si>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</si>
  <si>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</si>
  <si>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</si>
  <si>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</si>
  <si>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</si>
  <si>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</si>
  <si>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</si>
  <si>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</si>
  <si>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</si>
  <si>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</si>
  <si>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</si>
  <si>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</si>
  <si>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</si>
  <si>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</si>
  <si>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</si>
  <si>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</si>
  <si>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</si>
  <si>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</si>
  <si>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</si>
  <si>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</si>
  <si>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</si>
  <si>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</si>
  <si>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</si>
  <si>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</si>
  <si>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</si>
  <si>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</si>
  <si>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</si>
  <si>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</si>
  <si>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</si>
  <si>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</si>
  <si>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</si>
  <si>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</si>
  <si>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</si>
  <si>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</si>
  <si>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</si>
  <si>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</si>
  <si>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</si>
  <si>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</si>
  <si>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</si>
  <si>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</si>
  <si>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</si>
  <si>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</si>
  <si>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</si>
  <si>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</si>
  <si>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</si>
  <si>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</si>
  <si>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</si>
  <si>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</si>
  <si>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</si>
  <si>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</si>
  <si>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</si>
  <si>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</si>
  <si>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</si>
  <si>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</si>
  <si>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</si>
  <si>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</si>
  <si>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</si>
  <si>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</si>
  <si>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</si>
  <si>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</si>
  <si>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</si>
  <si>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</si>
  <si>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</si>
  <si>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</si>
  <si>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</si>
  <si>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</si>
  <si>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</si>
  <si>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</si>
  <si>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</si>
  <si>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</si>
  <si>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</si>
  <si>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</si>
  <si>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</si>
  <si>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</si>
  <si>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</si>
  <si>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</si>
  <si>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</si>
  <si>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</si>
  <si>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</si>
  <si>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</si>
  <si>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</si>
  <si>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</si>
  <si>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</si>
  <si>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</si>
  <si>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</si>
  <si>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</si>
  <si>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</si>
  <si>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</si>
  <si>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</si>
  <si>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</si>
  <si>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</si>
  <si>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</si>
  <si>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</si>
  <si>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</si>
  <si>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</si>
  <si>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</si>
  <si>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</si>
  <si>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</si>
  <si>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</si>
  <si>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</si>
  <si>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</si>
  <si>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</si>
  <si>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</si>
  <si>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</si>
  <si>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</si>
  <si>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</si>
  <si>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</si>
  <si>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</si>
  <si>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</si>
  <si>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</si>
  <si>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</si>
  <si>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</si>
  <si>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</si>
  <si>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</si>
  <si>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</si>
  <si>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</si>
  <si>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</si>
  <si>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</si>
  <si>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</si>
  <si>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</si>
  <si>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</si>
  <si>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</si>
  <si>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</si>
  <si>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</si>
  <si>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</si>
  <si>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</si>
  <si>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</si>
  <si>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</si>
  <si>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</si>
  <si>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</si>
  <si>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</si>
  <si>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</si>
  <si>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</si>
  <si>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</si>
  <si>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</si>
  <si>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</si>
  <si>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</si>
  <si>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</si>
  <si>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</si>
  <si>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</si>
  <si>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</si>
  <si>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</si>
  <si>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</si>
  <si>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</si>
  <si>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</si>
  <si>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</si>
  <si>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</si>
  <si>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</si>
  <si>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</si>
  <si>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</si>
  <si>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</si>
  <si>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</si>
  <si>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</si>
  <si>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</si>
  <si>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</si>
  <si>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</si>
  <si>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</si>
  <si>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</si>
  <si>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</si>
  <si>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</si>
  <si>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</si>
  <si>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</si>
  <si>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</si>
  <si>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</si>
  <si>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</si>
  <si>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</si>
  <si>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</si>
  <si>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</si>
  <si>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</si>
  <si>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</si>
  <si>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</si>
  <si>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</si>
  <si>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</si>
  <si>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</si>
  <si>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</si>
  <si>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</si>
  <si>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</si>
  <si>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</si>
  <si>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</si>
  <si>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</si>
  <si>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</si>
  <si>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</si>
  <si>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</si>
  <si>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</si>
  <si>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</si>
  <si>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</si>
  <si>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</si>
  <si>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</si>
  <si>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</si>
  <si>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</si>
  <si>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</si>
  <si>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</si>
  <si>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</si>
  <si>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</si>
  <si>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</si>
  <si>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</si>
  <si>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</si>
  <si>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</si>
  <si>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</si>
  <si>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</si>
  <si>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</si>
  <si>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</si>
  <si>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</si>
  <si>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</si>
  <si>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</si>
  <si>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</si>
  <si>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</si>
  <si>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</si>
  <si>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</si>
  <si>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</si>
  <si>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</si>
  <si>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</si>
  <si>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</si>
  <si>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</si>
  <si>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</si>
  <si>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</si>
  <si>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</si>
  <si>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</si>
  <si>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</si>
  <si>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</si>
  <si>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</si>
  <si>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</si>
  <si>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</si>
  <si>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</si>
  <si>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</si>
  <si>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</si>
  <si>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</si>
  <si>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</si>
  <si>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</si>
  <si>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</si>
  <si>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</si>
  <si>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</si>
  <si>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</si>
  <si>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</si>
  <si>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</si>
  <si>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</si>
  <si>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</si>
  <si>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</si>
  <si>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</si>
  <si>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</si>
  <si>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</si>
  <si>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</si>
  <si>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</si>
  <si>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</si>
  <si>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</si>
  <si>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</si>
  <si>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</si>
  <si>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</si>
  <si>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</si>
  <si>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</si>
  <si>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</si>
  <si>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</si>
  <si>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</si>
  <si>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</si>
  <si>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</si>
  <si>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</si>
  <si>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</si>
  <si>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</si>
  <si>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</si>
  <si>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</si>
  <si>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</si>
  <si>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</si>
  <si>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</si>
  <si>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</si>
  <si>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</si>
  <si>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</si>
  <si>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</si>
  <si>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</si>
  <si>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</si>
  <si>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</si>
  <si>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</si>
  <si>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</si>
  <si>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</si>
  <si>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</si>
  <si>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</si>
  <si>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</si>
  <si>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</si>
  <si>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</si>
  <si>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</si>
  <si>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</si>
  <si>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</si>
  <si>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</si>
  <si>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</si>
  <si>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</si>
  <si>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</si>
  <si>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</si>
  <si>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</si>
  <si>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</si>
  <si>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</si>
  <si>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</si>
  <si>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</si>
  <si>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</si>
  <si>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</si>
  <si>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</si>
  <si>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</si>
  <si>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</si>
  <si>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</si>
  <si>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</si>
  <si>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</si>
  <si>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</si>
  <si>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</si>
  <si>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</si>
  <si>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</si>
  <si>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</si>
  <si>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</si>
  <si>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</si>
  <si>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</si>
  <si>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</si>
  <si>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</si>
  <si>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</si>
  <si>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</si>
  <si>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</si>
  <si>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</si>
  <si>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</si>
  <si>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</si>
  <si>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</si>
  <si>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</si>
  <si>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</si>
  <si>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</si>
  <si>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</si>
  <si>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</si>
  <si>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</si>
  <si>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</si>
  <si>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</si>
  <si>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</si>
  <si>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</si>
  <si>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</si>
  <si>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</si>
  <si>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</si>
  <si>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</si>
  <si>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</si>
  <si>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</si>
  <si>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</si>
  <si>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</si>
  <si>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</si>
  <si>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</si>
  <si>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</si>
  <si>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</si>
  <si>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</si>
  <si>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</si>
  <si>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</si>
  <si>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</si>
  <si>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</si>
  <si>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</si>
  <si>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</si>
  <si>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</si>
  <si>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</si>
  <si>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</si>
  <si>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</si>
  <si>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</si>
  <si>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</si>
  <si>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</si>
  <si>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</si>
  <si>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</si>
  <si>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</si>
  <si>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</si>
  <si>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</si>
  <si>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</si>
  <si>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</si>
  <si>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</si>
  <si>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</si>
  <si>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</si>
  <si>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</si>
  <si>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</si>
  <si>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</si>
  <si>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</si>
  <si>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</si>
  <si>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</si>
  <si>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</si>
  <si>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</si>
  <si>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</si>
  <si>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</si>
  <si>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</si>
  <si>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</si>
  <si>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</si>
  <si>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</si>
  <si>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</si>
  <si>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</si>
  <si>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</si>
  <si>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</si>
  <si>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</si>
  <si>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</si>
  <si>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</si>
  <si>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</si>
  <si>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</si>
  <si>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</si>
  <si>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</si>
  <si>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</si>
  <si>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</si>
  <si>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</si>
  <si>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</si>
  <si>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</si>
  <si>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</si>
  <si>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</si>
  <si>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</si>
  <si>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</si>
  <si>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</si>
  <si>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</si>
  <si>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</si>
  <si>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</si>
  <si>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</si>
  <si>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</si>
  <si>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</si>
  <si>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</si>
  <si>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</si>
  <si>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</si>
  <si>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</si>
  <si>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</si>
  <si>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</si>
  <si>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</si>
  <si>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</si>
  <si>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</si>
  <si>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</si>
  <si>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</si>
  <si>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</si>
  <si>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</si>
  <si>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</si>
  <si>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</si>
  <si>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</si>
  <si>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</si>
  <si>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</si>
  <si>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</si>
  <si>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</si>
  <si>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</si>
  <si>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</si>
  <si>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</si>
  <si>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</si>
  <si>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</si>
  <si>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</si>
  <si>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</si>
  <si>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</si>
  <si>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</si>
  <si>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</si>
  <si>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</si>
  <si>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</si>
  <si>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</si>
  <si>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</si>
  <si>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</si>
  <si>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</si>
  <si>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</si>
  <si>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</si>
  <si>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</si>
  <si>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</si>
  <si>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</si>
  <si>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</si>
  <si>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</si>
  <si>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</si>
  <si>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</si>
  <si>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</si>
  <si>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</si>
  <si>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</si>
  <si>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</si>
  <si>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</si>
  <si>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</si>
  <si>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</si>
  <si>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</si>
  <si>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</si>
  <si>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</si>
  <si>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</si>
  <si>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</si>
  <si>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</si>
  <si>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</si>
  <si>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</si>
  <si>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</si>
  <si>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</si>
  <si>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</si>
  <si>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</si>
  <si>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</si>
  <si>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</si>
  <si>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</si>
  <si>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</si>
  <si>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</si>
  <si>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</si>
  <si>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</si>
  <si>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</si>
  <si>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</si>
  <si>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</si>
  <si>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</si>
  <si>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</si>
  <si>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</si>
  <si>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</si>
  <si>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</si>
  <si>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</si>
  <si>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</si>
  <si>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</si>
  <si>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</si>
  <si>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</si>
  <si>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</si>
  <si>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</si>
  <si>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</si>
  <si>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</si>
  <si>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</si>
  <si>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</si>
  <si>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</si>
  <si>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</si>
  <si>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</si>
  <si>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</si>
  <si>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</si>
  <si>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</si>
  <si>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</si>
  <si>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</si>
  <si>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</si>
  <si>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</si>
  <si>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</si>
  <si>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</si>
  <si>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</si>
  <si>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</si>
  <si>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</si>
  <si>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</si>
  <si>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</si>
  <si>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</si>
  <si>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</si>
  <si>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</si>
  <si>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</si>
  <si>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</si>
  <si>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</si>
  <si>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</si>
  <si>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</si>
  <si>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</si>
  <si>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</si>
  <si>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</si>
  <si>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</si>
  <si>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</si>
  <si>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</si>
  <si>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</si>
  <si>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</si>
  <si>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</si>
  <si>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</si>
  <si>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</si>
  <si>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</si>
  <si>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</si>
  <si>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</si>
  <si>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</si>
  <si>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</si>
  <si>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</si>
  <si>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</si>
  <si>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</si>
  <si>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</si>
  <si>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</si>
  <si>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</si>
  <si>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</si>
  <si>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</si>
  <si>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</si>
  <si>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</si>
  <si>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</si>
  <si>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</si>
  <si>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</si>
  <si>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</si>
  <si>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</si>
  <si>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</si>
  <si>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</si>
  <si>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</si>
  <si>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</si>
  <si>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</si>
  <si>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</si>
  <si>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</si>
  <si>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</si>
  <si>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</si>
  <si>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</si>
  <si>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</si>
  <si>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</si>
  <si>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</si>
  <si>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</si>
  <si>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</si>
  <si>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</si>
  <si>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</si>
  <si>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</si>
  <si>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</si>
  <si>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</si>
  <si>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</si>
  <si>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</si>
  <si>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</si>
  <si>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</si>
  <si>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</si>
  <si>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</si>
  <si>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</si>
  <si>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</si>
  <si>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</si>
  <si>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</si>
  <si>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</si>
  <si>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</si>
  <si>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</si>
  <si>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</si>
  <si>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</si>
  <si>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</si>
  <si>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</si>
  <si>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</si>
  <si>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</si>
  <si>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</si>
  <si>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</si>
  <si>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</si>
  <si>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</si>
  <si>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</si>
  <si>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</si>
  <si>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</si>
  <si>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</si>
  <si>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</si>
  <si>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</si>
  <si>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</si>
  <si>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</si>
  <si>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</si>
  <si>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</si>
  <si>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</si>
  <si>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</si>
  <si>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</si>
  <si>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</si>
  <si>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</si>
  <si>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</si>
  <si>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</si>
  <si>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</si>
  <si>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</si>
  <si>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</si>
  <si>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</si>
  <si>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</si>
  <si>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</si>
  <si>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</si>
  <si>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</si>
  <si>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</si>
  <si>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</si>
  <si>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</si>
  <si>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</si>
  <si>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</si>
  <si>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</si>
  <si>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</si>
  <si>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</si>
  <si>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</si>
  <si>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</si>
  <si>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</si>
  <si>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</si>
  <si>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</si>
  <si>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</si>
  <si>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</si>
  <si>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</si>
  <si>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</si>
  <si>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</si>
  <si>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</si>
  <si>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</si>
  <si>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</si>
  <si>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</si>
  <si>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</si>
  <si>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</si>
  <si>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</si>
  <si>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</si>
  <si>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</si>
  <si>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</si>
  <si>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</si>
  <si>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</si>
  <si>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</si>
  <si>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</si>
  <si>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</si>
  <si>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</si>
  <si>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</si>
  <si>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</si>
  <si>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</si>
  <si>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</si>
  <si>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</si>
  <si>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</si>
  <si>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</si>
  <si>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</si>
  <si>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</si>
  <si>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</si>
  <si>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</si>
  <si>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</si>
  <si>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</si>
  <si>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</si>
  <si>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</si>
  <si>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</si>
  <si>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</si>
  <si>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</si>
  <si>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</si>
  <si>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</si>
  <si>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</si>
  <si>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</si>
  <si>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</si>
  <si>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</si>
  <si>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</si>
  <si>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</si>
  <si>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</si>
  <si>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</si>
  <si>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</si>
  <si>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</si>
  <si>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</si>
  <si>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</si>
  <si>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</si>
  <si>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</si>
  <si>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</si>
  <si>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</si>
  <si>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</si>
  <si>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</si>
  <si>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</si>
  <si>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</si>
  <si>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</si>
  <si>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</si>
  <si>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</si>
  <si>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</si>
  <si>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</si>
  <si>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</si>
  <si>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</si>
  <si>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</si>
  <si>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</si>
  <si>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</si>
  <si>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</si>
  <si>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</si>
  <si>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</si>
  <si>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</si>
  <si>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</si>
  <si>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</si>
  <si>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</si>
  <si>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</si>
  <si>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</si>
  <si>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</si>
  <si>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</si>
  <si>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</si>
  <si>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</si>
  <si>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</si>
  <si>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</si>
  <si>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</si>
  <si>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</si>
  <si>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</si>
  <si>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</si>
  <si>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</si>
  <si>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</si>
  <si>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</si>
  <si>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</si>
  <si>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</si>
  <si>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</si>
  <si>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</si>
  <si>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</si>
  <si>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</si>
  <si>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</si>
  <si>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</si>
  <si>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</si>
  <si>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</si>
  <si>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</si>
  <si>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</si>
  <si>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</si>
  <si>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</si>
  <si>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</si>
  <si>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</si>
  <si>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</si>
  <si>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</si>
  <si>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</si>
  <si>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</si>
  <si>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</si>
  <si>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</si>
  <si>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</si>
  <si>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</si>
  <si>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</si>
  <si>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</si>
  <si>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</si>
  <si>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</si>
  <si>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</si>
  <si>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</si>
  <si>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</si>
  <si>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</si>
  <si>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</si>
  <si>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</si>
  <si>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</si>
  <si>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</si>
  <si>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</si>
  <si>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</si>
  <si>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</si>
  <si>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</si>
  <si>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</si>
  <si>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</si>
  <si>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</si>
  <si>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</si>
  <si>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</si>
  <si>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</si>
  <si>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</si>
  <si>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</si>
  <si>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</si>
  <si>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</si>
  <si>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</si>
  <si>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</si>
  <si>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</si>
  <si>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</si>
  <si>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</si>
  <si>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</si>
  <si>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</si>
  <si>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</si>
  <si>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</si>
  <si>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</si>
  <si>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</si>
  <si>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</si>
  <si>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</si>
  <si>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</si>
  <si>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</si>
  <si>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</si>
  <si>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</si>
  <si>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</si>
  <si>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</si>
  <si>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</si>
  <si>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</si>
  <si>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</si>
  <si>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</si>
  <si>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</si>
  <si>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</si>
  <si>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</si>
  <si>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</si>
  <si>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</si>
  <si>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</si>
  <si>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</si>
  <si>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</si>
  <si>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</si>
  <si>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</si>
  <si>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</si>
  <si>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</si>
  <si>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</si>
  <si>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</si>
  <si>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</si>
  <si>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</si>
  <si>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</si>
  <si>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</si>
  <si>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</si>
  <si>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</si>
  <si>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</si>
  <si>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</si>
  <si>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</si>
  <si>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</si>
  <si>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</si>
  <si>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</si>
  <si>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</si>
  <si>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</si>
  <si>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</si>
  <si>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</si>
  <si>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</si>
  <si>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</si>
  <si>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</si>
  <si>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</si>
  <si>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</si>
  <si>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</si>
  <si>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</si>
  <si>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</si>
  <si>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</si>
  <si>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</si>
  <si>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</si>
  <si>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</si>
  <si>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</si>
  <si>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</si>
  <si>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</si>
  <si>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</si>
  <si>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</si>
  <si>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</si>
  <si>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</si>
  <si>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</si>
  <si>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</si>
  <si>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</si>
  <si>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</si>
  <si>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</si>
  <si>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</si>
  <si>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</si>
  <si>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</si>
  <si>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</si>
  <si>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</si>
  <si>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</si>
  <si>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</si>
  <si>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</si>
  <si>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</si>
  <si>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</si>
  <si>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</si>
  <si>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</si>
  <si>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</si>
  <si>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</si>
  <si>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</si>
  <si>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</si>
  <si>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</si>
  <si>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</si>
  <si>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</si>
  <si>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</si>
  <si>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</si>
  <si>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</si>
  <si>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</si>
  <si>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</si>
  <si>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</si>
  <si>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</si>
  <si>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</si>
  <si>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</si>
  <si>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</si>
  <si>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</si>
  <si>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</si>
  <si>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</si>
  <si>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</si>
  <si>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</si>
  <si>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</si>
  <si>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</si>
  <si>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</si>
  <si>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</si>
  <si>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</si>
  <si>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</si>
  <si>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</si>
  <si>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</si>
  <si>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</si>
  <si>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</si>
  <si>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</si>
  <si>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</si>
  <si>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</si>
  <si>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</si>
  <si>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</si>
  <si>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</si>
  <si>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</si>
  <si>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</si>
  <si>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</si>
  <si>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</si>
  <si>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</si>
  <si>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</si>
  <si>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</si>
  <si>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</si>
  <si>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</si>
  <si>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</si>
  <si>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</si>
  <si>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</si>
  <si>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</si>
  <si>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</si>
  <si>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</si>
  <si>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</si>
  <si>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</si>
  <si>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</si>
  <si>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</si>
  <si>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</si>
  <si>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</si>
  <si>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</si>
  <si>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</si>
  <si>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</si>
  <si>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</si>
  <si>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</si>
  <si>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</si>
  <si>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</si>
  <si>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</si>
  <si>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</si>
  <si>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</si>
  <si>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</si>
  <si>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</si>
  <si>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</si>
  <si>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</si>
  <si>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</si>
  <si>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</si>
  <si>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</si>
  <si>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</si>
  <si>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</si>
  <si>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</si>
  <si>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</si>
  <si>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</si>
  <si>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</si>
  <si>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</si>
  <si>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</si>
  <si>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</si>
  <si>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</si>
  <si>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</si>
  <si>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</si>
  <si>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</si>
  <si>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</si>
  <si>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</si>
  <si>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</si>
  <si>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</si>
  <si>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</si>
  <si>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</si>
  <si>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</si>
  <si>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</si>
  <si>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</si>
  <si>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</si>
  <si>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</si>
  <si>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</si>
  <si>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</si>
  <si>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</si>
  <si>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</si>
  <si>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</si>
  <si>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</si>
  <si>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</si>
  <si>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</si>
  <si>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</si>
  <si>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</si>
  <si>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</si>
  <si>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</si>
  <si>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</si>
  <si>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</si>
  <si>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</si>
  <si>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</si>
  <si>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</si>
  <si>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</si>
  <si>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</si>
  <si>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</si>
  <si>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</si>
  <si>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</si>
  <si>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</si>
  <si>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</si>
  <si>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</si>
  <si>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</si>
  <si>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</si>
  <si>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</si>
  <si>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</si>
  <si>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</si>
  <si>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</si>
  <si>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</si>
  <si>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</si>
  <si>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</si>
  <si>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</si>
  <si>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</si>
  <si>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</si>
  <si>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</si>
  <si>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</si>
  <si>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</si>
  <si>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</si>
  <si>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</si>
  <si>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</si>
  <si>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</si>
  <si>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</si>
  <si>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</si>
  <si>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</si>
  <si>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</si>
  <si>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</si>
  <si>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</si>
  <si>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</si>
  <si>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</si>
  <si>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</si>
  <si>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</si>
  <si>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</si>
  <si>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</si>
  <si>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</si>
  <si>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</si>
  <si>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</si>
  <si>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</si>
  <si>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</si>
  <si>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</si>
  <si>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</si>
  <si>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</si>
  <si>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</si>
  <si>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</si>
  <si>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</si>
  <si>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</si>
  <si>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</si>
  <si>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</si>
  <si>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</si>
  <si>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</si>
  <si>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</si>
  <si>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</si>
  <si>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</si>
  <si>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</si>
  <si>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</si>
  <si>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</si>
  <si>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</si>
  <si>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</si>
  <si>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</si>
  <si>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</si>
  <si>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</si>
  <si>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</si>
  <si>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</si>
  <si>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</si>
  <si>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</si>
  <si>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</si>
  <si>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</si>
  <si>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</si>
  <si>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</si>
  <si>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</si>
  <si>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</si>
  <si>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</si>
  <si>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</si>
  <si>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</si>
  <si>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</si>
  <si>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</si>
  <si>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</si>
  <si>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</si>
  <si>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</si>
  <si>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</si>
  <si>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</si>
  <si>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</si>
  <si>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</si>
  <si>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</si>
  <si>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</si>
  <si>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</si>
  <si>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</si>
  <si>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</si>
  <si>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</si>
  <si>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</si>
  <si>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</si>
  <si>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</si>
  <si>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</si>
  <si>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</si>
  <si>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</si>
  <si>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</si>
  <si>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</si>
  <si>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</si>
  <si>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</si>
  <si>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</si>
  <si>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</si>
  <si>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</si>
  <si>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</si>
  <si>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</si>
  <si>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</si>
  <si>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</si>
  <si>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</si>
  <si>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</si>
  <si>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</si>
  <si>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</si>
  <si>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</si>
  <si>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</si>
  <si>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</si>
  <si>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</si>
  <si>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</si>
  <si>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</si>
  <si>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</si>
  <si>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</si>
  <si>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</si>
  <si>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</si>
  <si>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</si>
  <si>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</si>
  <si>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</si>
  <si>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</si>
  <si>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</si>
  <si>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</si>
  <si>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</si>
  <si>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</si>
  <si>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</si>
  <si>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</si>
  <si>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</si>
  <si>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</si>
  <si>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</si>
  <si>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</si>
  <si>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</si>
  <si>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</si>
  <si>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</si>
  <si>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</si>
  <si>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</si>
  <si>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</si>
  <si>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</si>
  <si>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</si>
  <si>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</si>
  <si>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</si>
  <si>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</si>
  <si>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</si>
  <si>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</si>
  <si>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</si>
  <si>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</si>
  <si>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</si>
  <si>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</si>
  <si>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</si>
  <si>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</si>
  <si>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</si>
  <si>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</si>
  <si>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</si>
  <si>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</si>
  <si>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</si>
  <si>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</si>
  <si>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</si>
  <si>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</si>
  <si>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</si>
  <si>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</si>
  <si>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</si>
  <si>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</si>
  <si>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</si>
  <si>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</si>
  <si>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</si>
  <si>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</si>
  <si>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</si>
  <si>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</si>
  <si>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</si>
  <si>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</si>
  <si>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</si>
  <si>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</si>
  <si>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</si>
  <si>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</si>
  <si>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</si>
  <si>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</si>
  <si>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</si>
  <si>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</si>
  <si>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</si>
  <si>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</si>
  <si>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</si>
  <si>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</si>
  <si>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</si>
  <si>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</si>
  <si>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</si>
  <si>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</si>
  <si>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</si>
  <si>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</si>
  <si>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</si>
  <si>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</si>
  <si>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</si>
  <si>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</si>
  <si>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</si>
  <si>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</si>
  <si>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</si>
  <si>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</si>
  <si>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</si>
  <si>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</si>
  <si>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</si>
  <si>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</si>
  <si>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</si>
  <si>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</si>
  <si>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</si>
  <si>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</si>
  <si>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</si>
  <si>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</si>
  <si>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</si>
  <si>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</si>
  <si>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</si>
  <si>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</si>
  <si>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</si>
  <si>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</si>
  <si>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</si>
  <si>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</si>
  <si>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</si>
  <si>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</si>
  <si>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</si>
  <si>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</si>
  <si>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</si>
  <si>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</si>
  <si>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</si>
  <si>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</si>
  <si>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</si>
  <si>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</si>
  <si>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</si>
  <si>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</si>
  <si>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</si>
  <si>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</si>
  <si>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</si>
  <si>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</si>
  <si>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</si>
  <si>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</si>
  <si>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</si>
  <si>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</si>
  <si>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</si>
  <si>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</si>
  <si>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</si>
  <si>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</si>
  <si>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</si>
  <si>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</si>
  <si>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</si>
  <si>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</si>
  <si>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</si>
  <si>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</si>
  <si>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</si>
  <si>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</si>
  <si>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</si>
  <si>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</si>
  <si>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</si>
  <si>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</si>
  <si>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</si>
  <si>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</si>
  <si>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</si>
  <si>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</si>
  <si>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</si>
  <si>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</si>
  <si>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</si>
  <si>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</si>
  <si>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</si>
  <si>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</si>
  <si>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</si>
  <si>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</si>
  <si>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</si>
  <si>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</si>
  <si>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</si>
  <si>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</si>
  <si>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</si>
  <si>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</si>
  <si>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</si>
  <si>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</si>
  <si>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</si>
  <si>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</si>
  <si>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</si>
  <si>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</si>
  <si>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</si>
  <si>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</si>
  <si>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</si>
  <si>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</si>
  <si>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</si>
  <si>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</si>
  <si>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</si>
  <si>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</si>
  <si>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</si>
  <si>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</si>
  <si>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</si>
  <si>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</si>
  <si>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</si>
  <si>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</si>
  <si>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</si>
  <si>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</si>
  <si>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</si>
  <si>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</si>
  <si>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</si>
  <si>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</si>
  <si>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</si>
  <si>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</si>
  <si>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</si>
  <si>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</si>
  <si>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</si>
  <si>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</si>
  <si>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</si>
  <si>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</si>
  <si>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</si>
  <si>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</si>
  <si>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</si>
  <si>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</si>
  <si>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</si>
  <si>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</si>
  <si>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</si>
  <si>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</si>
  <si>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</si>
  <si>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</si>
  <si>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</si>
  <si>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</si>
  <si>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</si>
  <si>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</si>
  <si>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</si>
  <si>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</si>
  <si>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</si>
  <si>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</si>
  <si>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</si>
  <si>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</si>
  <si>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</si>
  <si>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</si>
  <si>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</si>
  <si>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</si>
  <si>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</si>
  <si>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</si>
  <si>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</si>
  <si>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</si>
  <si>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</si>
  <si>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</si>
  <si>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</si>
  <si>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</si>
  <si>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</si>
  <si>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</si>
  <si>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</si>
  <si>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</si>
  <si>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</si>
  <si>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</si>
  <si>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</si>
  <si>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</si>
  <si>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</si>
  <si>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</si>
  <si>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</si>
  <si>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</si>
  <si>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</si>
  <si>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</si>
  <si>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</si>
  <si>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</si>
  <si>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</si>
  <si>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</si>
  <si>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</si>
  <si>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</si>
  <si>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</si>
  <si>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</si>
  <si>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</si>
  <si>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</si>
  <si>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</si>
  <si>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</si>
  <si>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</si>
  <si>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</si>
  <si>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</si>
  <si>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</si>
  <si>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</si>
  <si>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</si>
  <si>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</si>
  <si>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</si>
  <si>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</si>
  <si>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</si>
  <si>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</si>
  <si>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</si>
  <si>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</si>
  <si>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</si>
  <si>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</si>
  <si>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</si>
  <si>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</si>
  <si>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</si>
  <si>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</si>
  <si>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</si>
  <si>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</si>
  <si>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</si>
  <si>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</si>
  <si>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</si>
  <si>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</si>
  <si>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</si>
  <si>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</si>
  <si>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</si>
  <si>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</si>
  <si>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</si>
  <si>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</si>
  <si>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</si>
  <si>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</si>
  <si>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</si>
  <si>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</si>
  <si>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</si>
  <si>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</si>
  <si>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</si>
  <si>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</si>
  <si>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</si>
  <si>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</si>
  <si>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</si>
  <si>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</si>
  <si>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</si>
  <si>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</si>
  <si>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</si>
  <si>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</si>
  <si>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</si>
  <si>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</si>
  <si>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</si>
  <si>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</si>
  <si>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</si>
  <si>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</si>
  <si>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</si>
  <si>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</si>
  <si>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</si>
  <si>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</si>
  <si>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</si>
  <si>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</si>
  <si>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</si>
  <si>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</si>
  <si>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</si>
  <si>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</si>
  <si>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</si>
  <si>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</si>
  <si>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</si>
  <si>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</si>
  <si>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</si>
  <si>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</si>
  <si>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</si>
  <si>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</si>
  <si>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</si>
  <si>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</si>
  <si>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</si>
  <si>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</si>
  <si>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</si>
  <si>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</si>
  <si>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</si>
  <si>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</si>
  <si>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</si>
  <si>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</si>
  <si>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</si>
  <si>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</si>
  <si>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</si>
  <si>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</si>
  <si>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</si>
  <si>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</si>
  <si>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</si>
  <si>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</si>
  <si>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</si>
  <si>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</si>
  <si>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</si>
  <si>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</si>
  <si>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</si>
  <si>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</si>
  <si>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</si>
  <si>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</si>
  <si>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</si>
  <si>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</si>
  <si>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</si>
  <si>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</si>
  <si>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</si>
  <si>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</si>
  <si>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</si>
  <si>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</si>
  <si>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</si>
  <si>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</si>
  <si>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</si>
  <si>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</si>
  <si>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</si>
  <si>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</si>
  <si>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</si>
  <si>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</si>
  <si>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</si>
  <si>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</si>
  <si>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</si>
  <si>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</si>
  <si>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</si>
  <si>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</si>
  <si>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</si>
  <si>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</si>
  <si>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</si>
  <si>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</si>
  <si>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</si>
  <si>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</si>
  <si>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</si>
  <si>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</si>
  <si>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</si>
  <si>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</si>
  <si>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</si>
  <si>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</si>
  <si>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</si>
  <si>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</si>
  <si>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</si>
  <si>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</si>
  <si>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</si>
  <si>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</si>
  <si>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</si>
  <si>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</si>
  <si>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</si>
  <si>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</si>
  <si>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</si>
  <si>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</si>
  <si>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</si>
  <si>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</si>
  <si>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</si>
  <si>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</si>
  <si>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</si>
  <si>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</si>
  <si>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</si>
  <si>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</si>
  <si>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</si>
  <si>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</si>
  <si>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</si>
  <si>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</si>
  <si>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</si>
  <si>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</si>
  <si>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</si>
  <si>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</si>
  <si>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</si>
  <si>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</si>
  <si>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</si>
  <si>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</si>
  <si>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</si>
  <si>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</si>
  <si>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</si>
  <si>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</si>
  <si>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</si>
  <si>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</si>
  <si>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</si>
  <si>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</si>
  <si>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</si>
  <si>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</si>
  <si>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</si>
  <si>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</si>
  <si>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</si>
  <si>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</si>
  <si>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</si>
  <si>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</si>
  <si>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</si>
  <si>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</si>
  <si>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PCM-20251023-00001215</t>
  </si>
  <si>
    <t>ETA 45 min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</si>
  <si>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</si>
  <si>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</si>
  <si>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</si>
  <si>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</si>
  <si>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</si>
  <si>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</si>
  <si>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</si>
  <si>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</si>
  <si>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</si>
  <si>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</si>
  <si>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</si>
  <si>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</si>
  <si>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20 mins </t>
  </si>
  <si>
    <t>PCM-20251023-00001106</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</si>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</sst>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3" totalsRowShown="0" headerRowDxfId="157" dataDxfId="156" headerRowBorderDxfId="154" tableBorderDxfId="155" totalsRowBorderDxfId="153">
  <autoFilter ref="A1:CJ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290.63106886573951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10.136080439813668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45953.579494791666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45953.579494791666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45953.579494791666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45953.579494791666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45953.579494791666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45953.579494791666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45953.579494791666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45953.579494791666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45953.579494791666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45953.579494791666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45953.579494791666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45953.579494791666</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45953.579494791666</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45953.579494791666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45953.579494791666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45953.579494791666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45953.579494791666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45953.579494791666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45953.579494791666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45953.579494791666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45953.579494791666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45953.579494791666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45953.579494791666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45953.579494791666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45953.579494791666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45953.579494791666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45953.579494791666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45953.579494791666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45953.579494791666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45953.579494791666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45953.579494791666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45953.579494791666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45953.579494791666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45953.579494791666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45953.579494791666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45953.579494791666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45953.579494791666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45953.579494791666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45953.579494791666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45953.579494791666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45953.579494791666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45953.579494791666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45953.579494791666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45953.579494791666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45953.579494791666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45953.579494791666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45953.579494791666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45953.579494791666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45953.579494791666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45953.579494791666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45953.579494791666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45953.579494791666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45953.579494791666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45953.579494791666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45953.579494791666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45953.579494791666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45953.579494791666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45953.579494791666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45953.579494791666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45953.579494791666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45953.579494791666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45953.579494791666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45953.579494791666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45953.579494791666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45953.579494791666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45953.579494791666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45953.579494791666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45953.579494791666</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45953.579494791666</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3"/>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128.57965682870417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9.0837193287006812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26227</v>
      </c>
      <c r="E5" s="116" t="s">
        <v>39079</v>
      </c>
      <c r="F5" s="117">
        <v>45953.562731481485</v>
      </c>
      <c r="G5" s="118">
        <f ca="1">IFERROR(NOW()-F5,"-")</f>
        <v>1.6763310180976987E-2</v>
      </c>
      <c r="H5" s="117">
        <v>45953.557511574072</v>
      </c>
      <c r="I5" s="18" t="str">
        <f>IFERROR(VLOOKUP(D5,DB!A:F,6,0),"")</f>
        <v>SCECO</v>
      </c>
      <c r="J5" s="18" t="str">
        <f>IFERROR(VLOOKUP(D5,DB!A:G,7,0),"")</f>
        <v>Good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45953.579494791666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45953.579494791666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45953.579494791666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45953.579494791666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45953.579494791666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45953.579494791666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45953.579494791666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45953.579494791666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45953.579494791666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45953.579494791666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45953.579494791666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45953.579494791666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45953.579494791666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45953.579494791666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45953.579494791666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45953.579494791666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45953.579494791666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45953.579494791666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45953.579494791666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45953.579494791666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45953.579494791666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45953.579494791666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45953.579494791666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45953.579494791666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45953.579494791666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45953.579494791666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45953.579494791666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45953.579494791666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45953.579494791666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45953.579494791666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45953.579494791666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45953.579494791666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45953.579494791666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45953.579494791666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45953.579494791666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45953.579494791666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45953.579494791666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45953.579494791666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sheetData>
  <dataValidations count="2">
    <dataValidation allowBlank="1" showInputMessage="1" showErrorMessage="1" sqref="E1" xr:uid="{4D935161-CDD3-4592-B877-3FB59C99E142}"/>
    <dataValidation type="list" allowBlank="1" showInputMessage="1" showErrorMessage="1" sqref="E3:E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45953.579494791666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45953.579494791666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45953.579494791666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45953.579494791666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45953.579494791666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45953.579494791666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45953.579494791666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45953.579494791666</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45953.579494791666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45953.579494791666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45953.579494791666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45953.579494791666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45953.579494791666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45953.579494791666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45953.579494791666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45953.579494791666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45953.579494791666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45953.579494791666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45953.579494791666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45953.579494791666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45953.579494791666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45953.579494791666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45953.579494791666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45953.579494791666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45953.579494791666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45953.579494791666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45953.579494791666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45953.579494791666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45953.579494791666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45953.579494791666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45953.579494791666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45953.579494791666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45953.579494791666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45953.579494791666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45953.579494791666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45953.579494791666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45953.579494791666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45953.579494791666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45953.579494791666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45953.579494791666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45953.579494791666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45953.579494791666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45953.579494791666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45953.579494791666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45953.579494791666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45953.579494791666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45953.579494791666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45953.579494791666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45953.579494791666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45953.579494791666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45953.579494791666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45953.579494791666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45953.579494791666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45953.579494791666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45953.579494791666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45953.579494791666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45953.579494791666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45953.579494791666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45953.579494791666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45953.579494791666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45953.579494791666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45953.579494791666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45953.579494791666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45953.579494791666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45953.579494791666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45953.579494791666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45953.579494791666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45953.579494791666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45953.579494791666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45953.579494791666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45953.579494791666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45953.579494791666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45953.579494791666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45953.579494791666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45953.579494791666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45953.579494791666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45953.579494791666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45953.579494791666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45953.579494791666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45953.579494791666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45953.579494791666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45953.579494791666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45953.579494791666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45953.579494791666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45953.579494791666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45953.579494791666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45953.579494791666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45953.579494791666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45953.579494791666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45953.579494791666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45953.579494791666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45953.579494791666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45953.579494791666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45953.579494791666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45953.579494791666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45953.579494791666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45953.579494791666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45953.579494791666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45953.579494791666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45953.579494791666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45953.579494791666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45953.579494791666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45953.579494791666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45953.579494791666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45953.579494791666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45953.579494791666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45953.579494791666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45953.579494791666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45953.579494791666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45953.579494791666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45953.579494791666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45953.579494791666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45953.579494791666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45953.579494791666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45953.579494791666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45953.579494791666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45953.579494791666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45953.579494791666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45953.579494791666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45953.579494791666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45953.579494791666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45953.579494791666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45953.579494791666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45953.579494791666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45953.579494791666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45953.579494791666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45953.579494791666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45953.579494791666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45953.579494791666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45953.579494791666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45953.579494791666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45953.579494791666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45953.579494791666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45953.579494791666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45953.579494791666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45953.579494791666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45953.579494791666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45953.579494791666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45953.579494791666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45953.579494791666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45953.579494791666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45953.579494791666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45953.579494791666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45953.579494791666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45953.579494791666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45953.579494791666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45953.579494791666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45953.579494791666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45953.579494791666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45953.579494791666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45953.579494791666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45953.579494791666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45953.579494791666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45953.579494791666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45953.579494791666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45953.579494791666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45953.579494791666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45953.579494791666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45953.579494791666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45953.579494791666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45953.579494791666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45953.579494791666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45953.579494791666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45953.579494791666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45953.579494791666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45953.579494791666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45953.579494791666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45953.579494791666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45953.579494791666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45953.579494791666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45953.579494791666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45953.579494791666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45953.579494791666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45953.579494791666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45953.579494791666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45953.579494791666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45953.579494791666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45953.579494791666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45953.579494791666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45953.579494791666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45953.579494791666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45953.579494791666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45953.579494791666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45953.579494791666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45953.579494791666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45953.579494791666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45953.579494791666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45953.579494791666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45953.579494791666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45953.579494791666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45953.579494791666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45953.579494791666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45953.579494791666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45953.579494791666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45953.579494791666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45953.579494791666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45953.579494791666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45953.579494791666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45953.579494791666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45953.579494791666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45953.579494791666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45953.579494791666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45953.579494791666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45953.579494791666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45953.579494791666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45953.579494791666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45953.579494791666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45953.579494791666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45953.579494791666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45953.579494791666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45953.579494791666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45953.579494791666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45953.579494791666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45953.579494791666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45953.579494791666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45953.579494791666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45953.579494791666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45953.579494791666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45953.579494791666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45953.579494791666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45953.579494791666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45953.579494791666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45953.579494791666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45953.579494791666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45953.579494791666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45953.579494791666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45953.579494791666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45953.579494791666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45953.579494791666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45953.579494791666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45953.579494791666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45953.579494791666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45953.579494791666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45953.579494791666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45953.579494791666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45953.579494791666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45953.579494791666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45953.579494791666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45953.579494791666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45953.579494791666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45953.579494791666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45953.579494791666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45953.579494791666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45953.579494791666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45953.579494791666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45953.579494791666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45953.579494791666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45953.579494791666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45953.579494791666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45953.579494791666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45953.579494791666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45953.579494791666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45953.579494791666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45953.579494791666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45953.579494791666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45953.579494791666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45953.579494791666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45953.579494791666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45953.579494791666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45953.579494791666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45953.579494791666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45953.579494791666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45953.579494791666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45953.579494791666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45953.579494791666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45953.579494791666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45953.579494791666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45953.579494791666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45953.579494791666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45953.579494791666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45953.579494791666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45953.579494791666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45953.579494791666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45953.579494791666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45953.579494791666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45953.579494791666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45953.579494791666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45953.579494791666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45953.579494791666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45953.579494791666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45953.579494791666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45953.579494791666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45953.579494791666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45953.579494791666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45953.579494791666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45953.579494791666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45953.579494791666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45953.579494791666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45953.579494791666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45953.579494791666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45953.579494791666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45953.579494791666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45953.579494791666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45953.579494791666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45953.579494791666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45953.579494791666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45953.579494791666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45953.579494791666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45953.579494791666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45953.579494791666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45953.579494791666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45953.579494791666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45953.579494791666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45953.579494791666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45953.579494791666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45953.579494791666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45953.579494791666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45953.579494791666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45953.579494791666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45953.579494791666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45953.579494791666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45953.579494791666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45953.579494791666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45953.579494791666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45953.579494791666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45953.579494791666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45953.579494791666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45953.579494791666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45953.579494791666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45953.579494791666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45953.579494791666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45953.579494791666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45953.579494791666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45953.579494791666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45953.579494791666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45953.579494791666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45953.579494791666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45953.579494791666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45953.579494791666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45953.579494791666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45953.579494791666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45953.579494791666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45953.579494791666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45953.579494791666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45953.579494791666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45953.579494791666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45953.579494791666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45953.579494791666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45953.579494791666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45953.579494791666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45953.579494791666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45953.579494791666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45953.579494791666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45953.579494791666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45953.579494791666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45953.579494791666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45953.579494791666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45953.579494791666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45953.579494791666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45953.579494791666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45953.579494791666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45953.579494791666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45953.579494791666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45953.579494791666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45953.579494791666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45953.579494791666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45953.579494791666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45953.579494791666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45953.579494791666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45953.579494791666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45953.579494791666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45953.579494791666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45953.579494791666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45953.579494791666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45953.579494791666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45953.579494791666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45953.579494791666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45953.579494791666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45953.579494791666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45953.579494791666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45953.579494791666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45953.579494791666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45953.579494791666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45953.579494791666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45953.579494791666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45953.579494791666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45953.579494791666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45953.579494791666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45953.579494791666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45953.579494791666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45953.579494791666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45953.579494791666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45953.579494791666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45953.579494791666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45953.579494791666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45953.579494791666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45953.579494791666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45953.579494791666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45953.579494791666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45953.579494791666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45953.579494791666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45953.579494791666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45953.579494791666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45953.579494791666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45953.579494791666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45953.579494791666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45953.579494791666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45953.579494791666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45953.579494791666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45953.579494791666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45953.579494791666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45953.579494791666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45953.579494791666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45953.579494791666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45953.579494791666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45953.579494791666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45953.579494791666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45953.579494791666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45953.579494791666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45953.579494791666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45953.579494791666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45953.579494791666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45953.579494791666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45953.579494791666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45953.579494791666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45953.579494791666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45953.579494791666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45953.579494791666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45953.579494791666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45953.579494791666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45953.579494791666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45953.579494791666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45953.579494791666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45953.579494791666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45953.579494791666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45953.579494791666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45953.579494791666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45953.579494791666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45953.579494791666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45953.579494791666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45953.579494791666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45953.579494791666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45953.579494791666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45953.579494791666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45953.579494791666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45953.579494791666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45953.579494791666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45953.579494791666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45953.579494791666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45953.579494791666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45953.579494791666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45953.579494791666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45953.579494791666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45953.579494791666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45953.579494791666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45953.579494791666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45953.579494791666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45953.579494791666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45953.579494791666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45953.579494791666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45953.579494791666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45953.579494791666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45953.579494791666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45953.579494791666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45953.579494791666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45953.579494791666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45953.579494791666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45953.579494791666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45953.579494791666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45953.579494791666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45953.579494791666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45953.579494791666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45953.579494791666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45953.579494791666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45953.579494791666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45953.579494791666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45953.579494791666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45953.579494791666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45953.579494791666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45953.579494791666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45953.579494791666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45953.579494791666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45953.579494791666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45953.579494791666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45953.579494791666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45953.579494791666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45953.579494791666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45953.579494791666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45953.579494791666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45953.579494791666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45953.579494791666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45953.579494791666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45953.579494791666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45953.579494791666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45953.579494791666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45953.579494791666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45953.579494791666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45953.579494791666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45953.579494791666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45953.579494791666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45953.579494791666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45953.579494791666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45953.579494791666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45953.579494791666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45953.579494791666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45953.579494791666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45953.579494791666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45953.579494791666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45953.579494791666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45953.579494791666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45953.579494791666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45953.579494791666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45953.579494791666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45953.579494791666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45953.579494791666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45953.579494791666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45953.579494791666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45953.579494791666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45953.579494791666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45953.579494791666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45953.579494791666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45953.579494791666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45953.579494791666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45953.579494791666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45953.579494791666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45953.579494791666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45953.579494791666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45953.579494791666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45953.579494791666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45953.579494791666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45953.579494791666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45953.579494791666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45953.579494791666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45953.579494791666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45953.579494791666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45953.579494791666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45953.579494791666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45953.579494791666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45953.579494791666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45953.579494791666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45953.579494791666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45953.579494791666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45953.579494791666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45953.579494791666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45953.579494791666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45953.579494791666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45953.579494791666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45953.579494791666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45953.579494791666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45953.579494791666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45953.579494791666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45953.579494791666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45953.579494791666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45953.579494791666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45953.579494791666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45953.579494791666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45953.579494791666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45953.579494791666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45953.579494791666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45953.579494791666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45953.579494791666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45953.579494791666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45953.579494791666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45953.579494791666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45953.579494791666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45953.579494791666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45953.579494791666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45953.579494791666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45953.579494791666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45953.579494791666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45953.579494791666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45953.579494791666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45953.579494791666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45953.579494791666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45953.579494791666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45953.579494791666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45953.579494791666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45953.579494791666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45953.579494791666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45953.579494791666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45953.579494791666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45953.579494791666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45953.579494791666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45953.579494791666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45953.579494791666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45953.579494791666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45953.579494791666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45953.579494791666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45953.579494791666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45953.579494791666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45953.579494791666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45953.579494791666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45953.579494791666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45953.579494791666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45953.579494791666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45953.579494791666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45953.579494791666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45953.579494791666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45953.579494791666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45953.579494791666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45953.579494791666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45953.579494791666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45953.579494791666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45953.579494791666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45953.579494791666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45953.579494791666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45953.579494791666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45953.579494791666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45953.579494791666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45953.579494791666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45953.579494791666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45953.579494791666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45953.579494791666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45953.579494791666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45953.579494791666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45953.579494791666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45953.579494791666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45953.579494791666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45953.579494791666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45953.579494791666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45953.579494791666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45953.579494791666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45953.579494791666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45953.579494791666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45953.579494791666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45953.579494791666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45953.579494791666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45953.579494791666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45953.579494791666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45953.579494791666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45953.579494791666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45953.579494791666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45953.579494791666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45953.579494791666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45953.579494791666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45953.579494791666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45953.579494791666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45953.579494791666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45953.579494791666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45953.579494791666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45953.579494791666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45953.579494791666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45953.579494791666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45953.579494791666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45953.579494791666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45953.579494791666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45953.579494791666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45953.579494791666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45953.579494791666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45953.579494791666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45953.579494791666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45953.579494791666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45953.579494791666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45953.579494791666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45953.579494791666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45953.579494791666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45953.579494791666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45953.579494791666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45953.579494791666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45953.579494791666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45953.579494791666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45953.579494791666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45953.579494791666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45953.579494791666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45953.579494791666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45953.579494791666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45953.579494791666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45953.579494791666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45953.579494791666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45953.579494791666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45953.579494791666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45953.579494791666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45953.579494791666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45953.579494791666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45953.579494791666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45953.579494791666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45953.579494791666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45953.579494791666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45953.579494791666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45953.579494791666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45953.579494791666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45953.579494791666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45953.579494791666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45953.579494791666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45953.579494791666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45953.579494791666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45953.579494791666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45953.579494791666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45953.579494791666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45953.579494791666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45953.579494791666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45953.579494791666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45953.579494791666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45953.579494791666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45953.579494791666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45953.579494791666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45953.579494791666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45953.579494791666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45953.579494791666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45953.579494791666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45953.579494791666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45953.579494791666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45953.579494791666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45953.579494791666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45953.579494791666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45953.579494791666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45953.579494791666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45953.579494791666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45953.579494791666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45953.579494791666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45953.579494791666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45953.579494791666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45953.579494791666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45953.579494791666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45953.579494791666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45953.579494791666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45953.579494791666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45953.579494791666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45953.579494791666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45953.579494791666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45953.579494791666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45953.579494791666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45953.579494791666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45953.579494791666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45953.579494791666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45953.579494791666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45953.579494791666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45953.579494791666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45953.579494791666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45953.579494791666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45953.579494791666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45953.579494791666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45953.579494791666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45953.579494791666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45953.579494791666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45953.579494791666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45953.579494791666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45953.579494791666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45953.579494791666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45953.579494791666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45953.579494791666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45953.579494791666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45953.579494791666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45953.579494791666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45953.579494791666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45953.579494791666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45953.579494791666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45953.579494791666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45953.579494791666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45953.579494791666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45953.579494791666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45953.579494791666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45953.579494791666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45953.579494791666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45953.579494791666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45953.579494791666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45953.579494791666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45953.579494791666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45953.579494791666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45953.579494791666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45953.579494791666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45953.579494791666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45953.579494791666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45953.579494791666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45953.579494791666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45953.579494791666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45953.579494791666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45953.579494791666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45953.579494791666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45953.579494791666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45953.579494791666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45953.579494791666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45953.579494791666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45953.579494791666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45953.579494791666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45953.579494791666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45953.579494791666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45953.579494791666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45953.579494791666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45953.579494791666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45953.579494791666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45953.579494791666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45953.579494791666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45953.579494791666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45953.579494791666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45953.579494791666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45953.579494791666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45953.579494791666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45953.579494791666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45953.579494791666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45953.579494791666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45953.579494791666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45953.579494791666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45953.579494791666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45953.579494791666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45953.579494791666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45953.579494791666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45953.579494791666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45953.579494791666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45953.579494791666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45953.579494791666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45953.579494791666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45953.579494791666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45953.579494791666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45953.579494791666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45953.579494791666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45953.579494791666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45953.579494791666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45953.579494791666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45953.579494791666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45953.579494791666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45953.579494791666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45953.579494791666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45953.579494791666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45953.579494791666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45953.579494791666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45953.579494791666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45953.579494791666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45953.579494791666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45953.579494791666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45953.579494791666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45953.579494791666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45953.579494791666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45953.579494791666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45953.579494791666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45953.579494791666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45953.579494791666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45953.579494791666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45953.579494791666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45953.579494791666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45953.579494791666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45953.579494791666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45953.579494791666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45953.579494791666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45953.579494791666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45953.579494791666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45953.579494791666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45953.579494791666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45953.579494791666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45953.579494791666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45953.579494791666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45953.579494791666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45953.579494791666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45953.579494791666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45953.579494791666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45953.579494791666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45953.579494791666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45953.579494791666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45953.579494791666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45953.579494791666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45953.579494791666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45953.579494791666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45953.579494791666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45953.579494791666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45953.579494791666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45953.579494791666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45953.579494791666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45953.579494791666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45953.579494791666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45953.579494791666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45953.579494791666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45953.579494791666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45953.579494791666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45953.579494791666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45953.579494791666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45953.579494791666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45953.579494791666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45953.579494791666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45953.579494791666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45953.579494791666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45953.579494791666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45953.579494791666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45953.579494791666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45953.579494791666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45953.579494791666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45953.579494791666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45953.579494791666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45953.579494791666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45953.579494791666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45953.579494791666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45953.579494791666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45953.579494791666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45953.579494791666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45953.579494791666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45953.579494791666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45953.579494791666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45953.579494791666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45953.579494791666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45953.579494791666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45953.579494791666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45953.579494791666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45953.579494791666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45953.579494791666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45953.579494791666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45953.579494791666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45953.579494791666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45953.579494791666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45953.579494791666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45953.579494791666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45953.579494791666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45953.579494791666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45953.579494791666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45953.579494791666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45953.579494791666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45953.579494791666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45953.579494791666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45953.579494791666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45953.579494791666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45953.579494791666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45953.579494791666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45953.579494791666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45953.579494791666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45953.579494791666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45953.579494791666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45953.579494791666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45953.579494791666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45953.579494791666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45953.579494791666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45953.579494791666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45953.579494791666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45953.579494791666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45953.579494791666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45953.579494791666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45953.579494791666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45953.579494791666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45953.579494791666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45953.579494791666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45953.579494791666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45953.579494791666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45953.579494791666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45953.579494791666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45953.579494791666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45953.579494791666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45953.579494791666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45953.579494791666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45953.579494791666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45953.579494791666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45953.579494791666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45953.579494791666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45953.579494791666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45953.579494791666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45953.579494791666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45953.579494791666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45953.579494791666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45953.579494791666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45953.579494791666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45953.579494791666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45953.579494791666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45953.579494791666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45953.579494791666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45953.579494791666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45953.579494791666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45953.579494791666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45953.579494791666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45953.579494791666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45953.579494791666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45953.579494791666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45953.579494791666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45953.579494791666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45953.579494791666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45953.579494791666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45953.579494791666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45953.579494791666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45953.579494791666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45953.579494791666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45953.579494791666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45953.579494791666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45953.579494791666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45953.579494791666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45953.579494791666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45953.579494791666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45953.579494791666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45953.579494791666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45953.579494791666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45953.579494791666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45953.579494791666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45953.579494791666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45953.579494791666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45953.579494791666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45953.579494791666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45953.579494791666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45953.579494791666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45953.579494791666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45953.579494791666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45953.579494791666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45953.579494791666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45953.579494791666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45953.579494791666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45953.579494791666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45953.579494791666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45953.579494791666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45953.579494791666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45953.579494791666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45953.579494791666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45953.579494791666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45953.579494791666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45953.579494791666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45953.579494791666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45953.579494791666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45953.579494791666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45953.579494791666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45953.579494791666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45953.579494791666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45953.579494791666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45953.579494791666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45953.579494791666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45953.579494791666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45953.579494791666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45953.579494791666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45953.579494791666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45953.579494791666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45953.579494791666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45953.579494791666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45953.579494791666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45953.579494791666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45953.579494791666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45953.579494791666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45953.579494791666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45953.579494791666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45953.579494791666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45953.579494791666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45953.579494791666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45953.579494791666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45953.579494791666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45953.579494791666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45953.579494791666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45953.579494791666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45953.579494791666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45953.579494791666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45953.579494791666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45953.579494791666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45953.579494791666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45953.579494791666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45953.579494791666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45953.579494791666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45953.579494791666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45953.579494791666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45953.579494791666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45953.579494791666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45953.579494791666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45953.579494791666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45953.579494791666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45953.579494791666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45953.579494791666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45953.579494791666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45953.579494791666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45953.579494791666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45953.579494791666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45953.579494791666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45953.579494791666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45953.579494791666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45953.579494791666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45953.579494791666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45953.579494791666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45953.579494791666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45953.579494791666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45953.579494791666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45953.579494791666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45953.579494791666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45953.579494791666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45953.579494791666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45953.579494791666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45953.579494791666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45953.579494791666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45953.579494791666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45953.579494791666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45953.579494791666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45953.579494791666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45953.579494791666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45953.579494791666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45953.579494791666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45953.579494791666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45953.579494791666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45953.579494791666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45953.579494791666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45953.579494791666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45953.579494791666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45953.579494791666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45953.579494791666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45953.579494791666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45953.579494791666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45953.579494791666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45953.579494791666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45953.579494791666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45953.579494791666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45953.579494791666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45953.579494791666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45953.579494791666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45953.579494791666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45953.579494791666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45953.579494791666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45953.579494791666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45953.579494791666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45953.579494791666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45953.579494791666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45953.579494791666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45953.579494791666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45953.579494791666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45953.579494791666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45953.579494791666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45953.579494791666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45953.579494791666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45953.579494791666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45953.579494791666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45953.579494791666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45953.579494791666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45953.579494791666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45953.579494791666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45953.579494791666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45953.579494791666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45953.579494791666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45953.579494791666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45953.579494791666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45953.579494791666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45953.579494791666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45953.579494791666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45953.579494791666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45953.579494791666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45953.579494791666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45953.579494791666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45953.579494791666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45953.579494791666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45953.579494791666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45953.579494791666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45953.579494791666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45953.579494791666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45953.579494791666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45953.579494791666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45953.579494791666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45953.579494791666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45953.579494791666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45953.579494791666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45953.579494791666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45953.579494791666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45953.579494791666</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250.09877719906945</v>
      </c>
      <c r="H2" s="101">
        <v>45703.474768518521</v>
      </c>
      <c r="I2" s="98" t="str">
        <f>IFERROR(VLOOKUP(D2,DB!A:F,6,0),"")</f>
        <v>SCECO</v>
      </c>
      <c r="J2" s="98" t="str">
        <f>IFERROR(VLOOKUP(D2,DB!A:G,7,0),"")</f>
        <v>Dead</v>
      </c>
      <c r="K2" s="103" t="s">
        <v>39090</v>
      </c>
      <c r="L2" s="95" t="str">
        <f>IFERROR(VLOOKUP(D2,DB!A:I,9,0),"")</f>
        <v>Latis</v>
      </c>
    </row>
    <row r="3" spans="1:16" ht="15" customHeight="1">
      <c r="A3" s="121"/>
      <c r="B3" s="98" t="str">
        <f>IFERROR(VLOOKUP(D3,DB!A:K,11,0),"")</f>
        <v/>
      </c>
      <c r="C3" s="122"/>
      <c r="D3" s="95"/>
      <c r="E3" s="100"/>
      <c r="F3" s="125"/>
      <c r="G3" s="126">
        <f ca="1">IFERROR(NOW()-F3,"")</f>
        <v>45953.579494791666</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45953.579494791666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45953.579494791666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45953.579494791666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45953.579494791666</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45953.579494791666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45953.579494791666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45953.579494791666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45953.579494791666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45953.579494791666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45953.579494791666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45953.579494791666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45953.579494791666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45953.579494791666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45953.579494791666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45953.579494791666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45953.579494791666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45953.579494791666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45953.579494791666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45953.579494791666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45953.579494791666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45953.579494791666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45953.579494791666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45953.579494791666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45953.579494791666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45953.579494791666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45953.579494791666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45953.579494791666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45953.579494791666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45953.579494791666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45953.579494791666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45953.579494791666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45953.579494791666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45953.579494791666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45953.579494791666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45953.579494791666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45953.579494791666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45953.579494791666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45953.579494791666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45953.579494791666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45953.579494791666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45953.579494791666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45953.579494791666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45953.579494791666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45953.579494791666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45953.579494791666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45953.579494791666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45953.579494791666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45953.579494791666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45953.579494791666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45953.579494791666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45953.579494791666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45953.579494791666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45953.579494791666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45953.579494791666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45953.579494791666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45953.579494791666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45953.579494791666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45953.579494791666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45953.579494791666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45953.579494791666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45953.579494791666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45953.579494791666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45953.579494791666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45953.579494791666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45953.579494791666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45953.579494791666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45953.579494791666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45953.579494791666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45953.579494791666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45953.579494791666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45953.579494791666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45953.579494791666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45953.579494791666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45953.579494791666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45953.579494791666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45953.579494791666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45953.579494791666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45953.579494791666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45953.579494791666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45953.579494791666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45953.579494791666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45953.579494791666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45953.579494791666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45953.579494791666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45953.579494791666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45953.579494791666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45953.579494791666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45953.579494791666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45953.579494791666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45953.579494791666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45953.579494791666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45953.579494791666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45953.579494791666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45953.579494791666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45953.579494791666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45953.579494791666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45953.579494791666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45953.579494791666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45953.579494791666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45953.579494791666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45953.579494791666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45953.579494791666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45953.579494791666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45953.579494791666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45953.579494791666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45953.579494791666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45953.579494791666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45953.579494791666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45953.579494791666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45953.579494791666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45953.579494791666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45953.579494791666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45953.579494791666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45953.579494791666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45953.579494791666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45953.579494791666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45953.579494791666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45953.579494791666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45953.579494791666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45953.579494791666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45953.579494791666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45953.579494791666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45953.579494791666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45953.579494791666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45953.579494791666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45953.579494791666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45953.579494791666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45953.579494791666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45953.579494791666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45953.579494791666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45953.579494791666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45953.579494791666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45953.579494791666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45953.579494791666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45953.579494791666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45953.579494791666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45953.579494791666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45953.579494791666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45953.579494791666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45953.579494791666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45953.579494791666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45953.579494791666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45953.579494791666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45953.579494791666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45953.579494791666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45953.579494791666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45953.579494791666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45953.579494791666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45953.579494791666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45953.579494791666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45953.579494791666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45953.579494791666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45953.579494791666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45953.579494791666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45953.579494791666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45953.579494791666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45953.579494791666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45953.579494791666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45953.579494791666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45953.579494791666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45953.579494791666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45953.579494791666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45953.579494791666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45953.579494791666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45953.579494791666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45953.579494791666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45953.579494791666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45953.579494791666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45953.579494791666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45953.579494791666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45953.579494791666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45953.579494791666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45953.579494791666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45953.579494791666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45953.579494791666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45953.579494791666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45953.579494791666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45953.579494791666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45953.579494791666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45953.579494791666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45953.579494791666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45953.579494791666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45953.579494791666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45953.579494791666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45953.579494791666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45953.579494791666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45953.579494791666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45953.579494791666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45953.579494791666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45953.579494791666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45953.579494791666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45953.579494791666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45953.579494791666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45953.579494791666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45953.579494791666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45953.579494791666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45953.579494791666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45953.579494791666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45953.579494791666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45953.579494791666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45953.579494791666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45953.579494791666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45953.579494791666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45953.579494791666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45953.579494791666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45953.579494791666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45953.579494791666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45953.579494791666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45953.579494791666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45953.579494791666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45953.579494791666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45953.579494791666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45953.579494791666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45953.579494791666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45953.579494791666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45953.579494791666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45953.579494791666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45953.579494791666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45953.579494791666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45953.579494791666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45953.579494791666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45953.579494791666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45953.579494791666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45953.579494791666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45953.579494791666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45953.579494791666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45953.579494791666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45953.579494791666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45953.579494791666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45953.579494791666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45953.579494791666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45953.579494791666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45953.579494791666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45953.579494791666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45953.579494791666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45953.579494791666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45953.579494791666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45953.579494791666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45953.579494791666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45953.579494791666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45953.579494791666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45953.579494791666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45953.579494791666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45953.579494791666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45953.579494791666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45953.579494791666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45953.579494791666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45953.579494791666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45953.579494791666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45953.579494791666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45953.579494791666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45953.579494791666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45953.579494791666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45953.579494791666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45953.579494791666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45953.579494791666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45953.579494791666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45953.579494791666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45953.579494791666</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45953.579494791666</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61.747434606477327</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27.390617476849002</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8.8079207175906049</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4.9183836805532337</v>
      </c>
      <c r="H5" s="155">
        <v>45948.661111111112</v>
      </c>
      <c r="I5" s="154" t="str">
        <f>IFERROR(VLOOKUP(D5,DB!A:F,6,0),"")</f>
        <v>SCECO</v>
      </c>
      <c r="J5" s="154" t="str">
        <f>IFERROR(VLOOKUP(D5,DB!A:G,7,0),"")</f>
        <v>Dead</v>
      </c>
      <c r="K5" s="154" t="s">
        <v>39098</v>
      </c>
      <c r="L5" s="154" t="str">
        <f>IFERROR(VLOOKUP(D5,DB!A:I,9,0),"")</f>
        <v>Latis</v>
      </c>
    </row>
    <row r="6" spans="1:13" ht="15">
      <c r="A6" s="160"/>
      <c r="B6" s="160" t="str">
        <f>IFERROR(VLOOKUP(D6,DB!A:K,11,0),"")</f>
        <v/>
      </c>
      <c r="C6" s="160"/>
      <c r="D6" s="160"/>
      <c r="E6" s="160"/>
      <c r="F6" s="161"/>
      <c r="G6" s="162">
        <f ca="1">IFERROR(NOW()-F6,"")</f>
        <v>45953.579494791666</v>
      </c>
      <c r="H6" s="161"/>
      <c r="I6" s="160" t="str">
        <f>IFERROR(VLOOKUP(D6,DB!A:F,6,0),"")</f>
        <v/>
      </c>
      <c r="J6" s="160" t="str">
        <f>IFERROR(VLOOKUP(D6,DB!A:G,7,0),"")</f>
        <v/>
      </c>
      <c r="K6" s="160"/>
      <c r="L6" s="160" t="str">
        <f>IFERROR(VLOOKUP(D6,DB!A:I,9,0),"")</f>
        <v/>
      </c>
    </row>
    <row r="7" spans="1:13" ht="15">
      <c r="A7" s="160"/>
      <c r="B7" s="160" t="str">
        <f>IFERROR(VLOOKUP(D7,DB!A:K,11,0),"")</f>
        <v>R5</v>
      </c>
      <c r="C7" s="160"/>
      <c r="D7" s="160" t="s">
        <v>29746</v>
      </c>
      <c r="E7" s="160"/>
      <c r="F7" s="161"/>
      <c r="G7" s="162">
        <f ca="1">IFERROR(NOW()-F7,"")</f>
        <v>45953.579494791666</v>
      </c>
      <c r="H7" s="161"/>
      <c r="I7" s="160" t="str">
        <f>IFERROR(VLOOKUP(D7,DB!A:F,6,0),"")</f>
        <v>SCECO</v>
      </c>
      <c r="J7" s="160" t="str">
        <f>IFERROR(VLOOKUP(D7,DB!A:G,7,0),"")</f>
        <v>Good</v>
      </c>
      <c r="K7" s="160"/>
      <c r="L7" s="160" t="str">
        <f>IFERROR(VLOOKUP(D7,DB!A:I,9,0),"")</f>
        <v>Latis</v>
      </c>
    </row>
    <row r="8" spans="1:13" ht="15">
      <c r="A8" s="160"/>
      <c r="B8" s="160" t="str">
        <f>IFERROR(VLOOKUP(D8,DB!A:K,11,0),"")</f>
        <v/>
      </c>
      <c r="C8" s="160"/>
      <c r="D8" s="160"/>
      <c r="E8" s="160"/>
      <c r="F8" s="161"/>
      <c r="G8" s="162">
        <f ca="1">IFERROR(NOW()-F8,"")</f>
        <v>45953.579494791666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45953.579494791666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45953.579494791666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45953.579494791666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45953.579494791666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45953.579494791666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45953.579494791666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45953.579494791666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45953.579494791666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45953.579494791666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45953.579494791666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45953.579494791666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45953.579494791666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45953.579494791666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45953.579494791666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45953.579494791666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45953.579494791666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45953.579494791666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45953.579494791666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45953.579494791666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45953.579494791666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45953.579494791666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45953.579494791666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45953.579494791666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45953.579494791666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45953.579494791666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45953.579494791666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45953.579494791666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45953.579494791666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45953.579494791666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45953.579494791666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45953.579494791666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45953.579494791666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45953.579494791666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45953.579494791666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45953.579494791666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45953.579494791666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45953.579494791666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45953.579494791666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45953.579494791666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45953.579494791666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45953.579494791666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45953.579494791666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45953.579494791666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45953.579494791666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45953.579494791666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45953.579494791666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45953.579494791666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45953.579494791666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45953.579494791666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45953.579494791666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45953.579494791666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45953.579494791666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45953.579494791666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45953.579494791666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45953.579494791666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45953.579494791666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45953.579494791666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45953.579494791666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45953.579494791666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45953.579494791666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45953.579494791666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45953.579494791666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45953.579494791666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45953.579494791666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45953.579494791666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45953.579494791666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45953.579494791666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45953.579494791666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45953.579494791666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45953.579494791666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45953.579494791666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45953.579494791666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45953.579494791666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45953.579494791666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45953.579494791666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45953.579494791666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45953.579494791666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45953.579494791666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45953.579494791666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45953.579494791666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45953.579494791666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45953.579494791666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45953.579494791666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45953.579494791666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45953.579494791666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45953.579494791666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45953.579494791666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45953.579494791666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45953.579494791666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45953.579494791666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45953.579494791666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45953.579494791666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45953.579494791666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45953.579494791666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45953.579494791666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45953.579494791666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45953.579494791666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45953.579494791666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45953.579494791666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45953.579494791666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45953.579494791666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45953.579494791666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45953.579494791666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45953.579494791666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45953.579494791666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45953.579494791666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45953.579494791666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45953.579494791666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45953.579494791666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45953.579494791666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45953.579494791666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45953.579494791666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45953.579494791666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45953.579494791666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45953.579494791666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45953.579494791666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45953.579494791666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45953.579494791666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45953.579494791666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45953.579494791666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45953.579494791666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45953.579494791666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45953.579494791666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45953.579494791666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45953.579494791666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45953.579494791666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45953.579494791666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45953.579494791666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45953.579494791666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45953.579494791666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45953.579494791666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45953.579494791666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45953.579494791666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45953.579494791666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45953.579494791666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45953.579494791666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45953.579494791666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45953.579494791666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45953.579494791666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45953.579494791666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45953.579494791666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45953.579494791666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45953.579494791666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45953.579494791666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45953.579494791666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45953.579494791666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45953.579494791666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45953.579494791666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45953.579494791666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45953.579494791666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45953.579494791666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45953.579494791666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45953.579494791666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45953.579494791666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45953.579494791666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45953.579494791666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45953.579494791666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45953.579494791666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45953.579494791666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45953.579494791666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45953.579494791666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45953.579494791666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45953.579494791666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45953.579494791666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45953.579494791666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45953.579494791666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45953.579494791666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45953.579494791666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45953.579494791666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45953.579494791666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45953.579494791666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45953.579494791666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45953.579494791666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45953.579494791666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45953.579494791666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45953.579494791666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45953.579494791666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45953.579494791666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45953.579494791666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45953.579494791666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45953.579494791666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45953.579494791666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45953.579494791666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45953.579494791666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45953.579494791666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45953.579494791666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45953.579494791666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45953.579494791666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45953.579494791666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45953.579494791666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45953.579494791666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45953.579494791666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45953.579494791666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45953.579494791666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45953.579494791666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45953.579494791666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45953.579494791666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45953.579494791666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45953.579494791666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45953.579494791666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45953.579494791666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45953.579494791666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45953.579494791666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45953.579494791666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45953.579494791666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45953.579494791666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45953.579494791666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45953.579494791666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45953.579494791666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45953.579494791666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45953.579494791666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45953.579494791666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45953.579494791666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45953.579494791666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45953.579494791666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45953.579494791666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45953.579494791666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45953.579494791666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45953.579494791666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45953.579494791666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45953.579494791666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45953.579494791666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45953.579494791666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45953.579494791666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45953.579494791666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45953.579494791666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45953.579494791666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45953.579494791666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45953.579494791666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45953.579494791666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45953.579494791666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45953.579494791666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45953.579494791666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45953.579494791666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45953.579494791666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45953.579494791666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45953.579494791666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45953.579494791666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45953.579494791666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45953.579494791666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45953.579494791666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45953.579494791666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45953.579494791666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45953.579494791666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45953.579494791666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45953.579494791666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45953.579494791666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45953.579494791666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45953.579494791666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45953.579494791666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45953.579494791666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45953.579494791666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45953.579494791666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45953.579494791666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45953.579494791666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45953.579494791666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45953.579494791666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45953.579494791666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45953.579494791666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45953.579494791666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45953.579494791666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45953.579494791666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45953.579494791666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45953.579494791666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45953.579494791666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45953.579494791666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45953.579494791666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45953.579494791666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45953.579494791666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45953.579494791666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45953.579494791666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45953.579494791666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45953.579494791666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45953.579494791666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45953.579494791666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45953.579494791666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45953.579494791666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45953.579494791666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45953.579494791666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45953.579494791666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45953.579494791666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45953.579494791666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45953.579494791666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45953.579494791666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45953.579494791666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45953.579494791666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45953.579494791666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45953.579494791666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45953.579494791666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45953.579494791666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45953.579494791666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45953.579494791666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45953.579494791666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45953.579494791666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45953.579494791666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45953.579494791666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45953.579494791666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45953.579494791666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45953.579494791666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45953.579494791666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45953.579494791666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45953.579494791666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45953.579494791666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45953.579494791666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45953.579494791666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45953.579494791666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45953.579494791666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45953.579494791666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45953.579494791666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45953.579494791666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45953.579494791666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45953.579494791666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45953.579494791666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45953.579494791666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45953.579494791666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45953.579494791666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45953.579494791666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45953.579494791666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45953.579494791666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45953.579494791666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45953.579494791666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45953.579494791666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45953.579494791666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45953.579494791666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45953.579494791666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45953.579494791666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45953.579494791666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45953.579494791666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45953.579494791666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45953.579494791666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45953.579494791666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45953.579494791666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45953.579494791666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45953.579494791666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45953.579494791666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45953.579494791666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45953.579494791666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45953.579494791666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45953.579494791666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45953.579494791666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45953.579494791666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45953.579494791666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45953.579494791666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45953.579494791666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45953.579494791666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45953.579494791666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45953.579494791666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45953.579494791666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45953.579494791666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45953.579494791666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45953.579494791666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45953.579494791666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45953.579494791666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45953.579494791666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45953.579494791666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45953.579494791666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45953.579494791666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45953.579494791666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45953.579494791666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45953.579494791666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45953.579494791666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45953.579494791666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45953.579494791666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45953.579494791666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45953.579494791666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45953.579494791666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45953.579494791666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45953.579494791666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45953.579494791666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45953.579494791666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45953.579494791666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45953.579494791666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45953.579494791666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45953.579494791666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45953.579494791666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45953.579494791666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45953.579494791666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45953.579494791666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45953.579494791666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45953.579494791666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45953.579494791666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45953.579494791666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45953.579494791666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45953.579494791666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45953.579494791666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45953.579494791666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45953.579494791666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45953.579494791666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45953.579494791666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45953.579494791666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45953.579494791666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45953.579494791666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45953.579494791666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45953.579494791666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45953.579494791666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45953.579494791666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45953.579494791666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45953.579494791666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45953.579494791666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45953.579494791666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45953.579494791666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45953.579494791666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45953.579494791666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45953.579494791666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45953.579494791666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45953.579494791666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45953.579494791666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45953.579494791666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45953.579494791666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45953.579494791666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45953.579494791666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45953.579494791666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45953.579494791666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45953.579494791666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45953.579494791666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45953.579494791666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45953.579494791666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45953.579494791666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45953.579494791666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45953.579494791666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45953.579494791666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45953.579494791666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45953.579494791666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45953.579494791666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45953.579494791666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45953.579494791666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45953.579494791666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45953.579494791666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45953.579494791666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45953.579494791666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45953.579494791666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45953.579494791666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45953.579494791666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45953.579494791666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45953.579494791666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45953.579494791666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45953.579494791666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45953.579494791666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45953.579494791666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45953.579494791666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45953.579494791666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45953.579494791666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45953.579494791666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45953.579494791666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45953.579494791666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45953.579494791666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45953.579494791666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45953.579494791666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45953.579494791666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45953.579494791666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45953.579494791666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45953.579494791666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45953.579494791666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45953.579494791666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45953.579494791666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45953.579494791666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45953.579494791666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45953.579494791666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45953.579494791666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45953.579494791666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45953.579494791666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45953.579494791666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45953.579494791666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45953.579494791666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45953.579494791666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45953.579494791666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45953.579494791666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45953.579494791666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45953.579494791666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45953.579494791666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45953.579494791666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45953.579494791666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45953.579494791666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45953.579494791666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45953.579494791666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45953.579494791666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45953.579494791666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45953.579494791666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45953.579494791666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45953.579494791666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45953.579494791666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45953.579494791666</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45953.579494791666</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45953.579494791666</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45953.579494791666</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45953.579494791666</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45953.579494791666</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3" ht="15"/>
    <row r="1324" ht="15"/>
    <row r="1326"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1</v>
      </c>
      <c r="D2" s="105" t="s">
        <v>34389</v>
      </c>
      <c r="E2" s="108" t="s">
        <v>38998</v>
      </c>
      <c r="F2" s="109">
        <v>45953.504618055558</v>
      </c>
      <c r="G2" s="78">
        <f ca="1">IFERROR(NOW()-F2,"-")</f>
        <v>7.4876736107398756E-2</v>
      </c>
      <c r="H2" s="109">
        <v>45953.498657407406</v>
      </c>
      <c r="I2" s="105" t="str">
        <f>IFERROR(VLOOKUP(D2,DB!A:F,6,0),"")</f>
        <v>SCECO</v>
      </c>
      <c r="J2" s="104" t="str">
        <f>IFERROR(VLOOKUP(D2,DB!A:G,7,0),"")</f>
        <v>Vandalized</v>
      </c>
      <c r="K2" s="110" t="s">
        <v>39100</v>
      </c>
      <c r="L2" s="111" t="str">
        <f>IFERROR(VLOOKUP(D2,DB!A:I,9,0),"")</f>
        <v>Latis</v>
      </c>
    </row>
    <row r="3" spans="1:16383" ht="31.5" customHeight="1">
      <c r="A3" s="106" t="s">
        <v>39101</v>
      </c>
      <c r="B3" s="105" t="str">
        <f>IFERROR(VLOOKUP(D3,DB!A:K,11,0),"")</f>
        <v>R6</v>
      </c>
      <c r="C3" s="107">
        <v>1</v>
      </c>
      <c r="D3" s="105" t="s">
        <v>37412</v>
      </c>
      <c r="E3" s="108" t="s">
        <v>38998</v>
      </c>
      <c r="F3" s="109">
        <v>45953.527303240742</v>
      </c>
      <c r="G3" s="78">
        <f ca="1">IFERROR(NOW()-F3,"-")</f>
        <v>5.2191550923453178E-2</v>
      </c>
      <c r="H3" s="109">
        <v>45953.521585648145</v>
      </c>
      <c r="I3" s="105" t="str">
        <f>IFERROR(VLOOKUP(D3,DB!A:F,6,0),"")</f>
        <v>Generator-SG</v>
      </c>
      <c r="J3" s="104" t="str">
        <f>IFERROR(VLOOKUP(D3,DB!A:G,7,0),"")</f>
        <v>Vandalized</v>
      </c>
      <c r="K3" s="110" t="s">
        <v>39102</v>
      </c>
      <c r="L3" s="111" t="str">
        <f>IFERROR(VLOOKUP(D3,DB!A:I,9,0),"")</f>
        <v>Latis</v>
      </c>
    </row>
    <row r="4" spans="1:16383" ht="31.5" customHeight="1">
      <c r="A4" s="106"/>
      <c r="B4" s="105" t="str">
        <f>IFERROR(VLOOKUP(D4,DB!A:K,11,0),"")</f>
        <v/>
      </c>
      <c r="C4" s="107"/>
      <c r="D4" s="105"/>
      <c r="E4" s="108"/>
      <c r="F4" s="109"/>
      <c r="G4" s="78">
        <f ca="1">IFERROR(NOW()-F4,"-")</f>
        <v>45953.579494791666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45953.579494791666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45953.579494791666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45953.579494791666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45953.579494791666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45953.579494791666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45953.579494791666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45953.579494791666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45953.579494791666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45953.579494791666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45953.579494791666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45953.579494791666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45953.579494791666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45953.579494791666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45953.579494791666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45953.579494791666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45953.579494791666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45953.579494791666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45953.579494791666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45953.579494791666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45953.579494791666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45953.579494791666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45953.579494791666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45953.579494791666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45953.579494791666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45953.579494791666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45953.579494791666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45953.579494791666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45953.579494791666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45953.579494791666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45953.579494791666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45953.579494791666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45953.579494791666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45953.579494791666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45953.579494791666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45953.579494791666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45953.579494791666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45953.579494791666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45953.579494791666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45953.579494791666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45953.579494791666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45953.579494791666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45953.579494791666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45953.579494791666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45953.579494791666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45953.579494791666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45953.579494791666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45953.579494791666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45953.579494791666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45953.579494791666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45953.579494791666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45953.579494791666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45953.579494791666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45953.579494791666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45953.579494791666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45953.579494791666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45953.579494791666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45953.579494791666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45953.579494791666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45953.579494791666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45953.579494791666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45953.579494791666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45953.579494791666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45953.579494791666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45953.579494791666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45953.579494791666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45953.579494791666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45953.579494791666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45953.579494791666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45953.579494791666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45953.579494791666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45953.579494791666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45953.579494791666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45953.579494791666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45953.579494791666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45953.579494791666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45953.579494791666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45953.579494791666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45953.579494791666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45953.579494791666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45953.579494791666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45953.579494791666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45953.579494791666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45953.579494791666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45953.579494791666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45953.579494791666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45953.579494791666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45953.579494791666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45953.579494791666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45953.579494791666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45953.579494791666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45953.579494791666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45953.579494791666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45953.579494791666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45953.579494791666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45953.579494791666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45953.579494791666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45953.579494791666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45953.579494791666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45953.579494791666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45953.579494791666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45953.579494791666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45953.579494791666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45953.579494791666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45953.579494791666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45953.579494791666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45953.579494791666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45953.579494791666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45953.579494791666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45953.579494791666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45953.579494791666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45953.579494791666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45953.579494791666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45953.579494791666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45953.579494791666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45953.579494791666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45953.579494791666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45953.579494791666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45953.579494791666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45953.579494791666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45953.579494791666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45953.579494791666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45953.579494791666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45953.579494791666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45953.579494791666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45953.579494791666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45953.579494791666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45953.579494791666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45953.579494791666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45953.579494791666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45953.579494791666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45953.579494791666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45953.579494791666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45953.579494791666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45953.579494791666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45953.579494791666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45953.579494791666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45953.579494791666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45953.579494791666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45953.579494791666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45953.579494791666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45953.579494791666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45953.579494791666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45953.579494791666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45953.579494791666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45953.579494791666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45953.579494791666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45953.579494791666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45953.579494791666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45953.579494791666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45953.579494791666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45953.579494791666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45953.579494791666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45953.579494791666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45953.579494791666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45953.579494791666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45953.579494791666</v>
      </c>
      <c r="H160" s="109"/>
      <c r="I160" s="105" t="str">
        <f>IFERROR(VLOOKUP(D160,DB!A:F,6,0),"")</f>
        <v/>
      </c>
      <c r="J160" s="104" t="str">
        <f>IFERROR(VLOOKUP(D160,DB!A:G,7,0),"")</f>
        <v/>
      </c>
      <c r="K160" s="110"/>
      <c r="L160" s="111" t="str">
        <f>IFERROR(VLOOKUP(D160,DB!A:I,9,0),"")</f>
        <v/>
      </c>
    </row>
  </sheetData>
  <dataValidations count="2">
    <dataValidation allowBlank="1" showInputMessage="1" showErrorMessage="1" sqref="E1" xr:uid="{380493DB-286A-4683-AF55-C78F04945A49}"/>
    <dataValidation type="list" allowBlank="1" showInputMessage="1" showErrorMessage="1" sqref="E2: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2025-10-23T10:55:27Z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