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079" documentId="13_ncr:1_{F6CB121F-512D-4AA6-A0C1-0FB36C537598}" xr6:coauthVersionLast="47" xr6:coauthVersionMax="47" xr10:uidLastSave="{2E9D2006-7245-4F05-9A28-FCD234839384}"/>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<sst xmlns="http://schemas.openxmlformats.org/spreadsheetml/2006/main" count="179041" uniqueCount="39114">
  <si>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</si>
  <si>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</si>
  <si>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</si>
  <si>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</si>
  <si>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</si>
  <si>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</si>
  <si>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</si>
  <si>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</si>
  <si>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</si>
  <si>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</si>
  <si>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</si>
  <si>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</si>
  <si>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</si>
  <si>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</si>
  <si>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</si>
  <si>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</si>
  <si>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</si>
  <si>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</si>
  <si>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</si>
  <si>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</si>
  <si>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</si>
  <si>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</si>
  <si>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</si>
  <si>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</si>
  <si>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</si>
  <si>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</si>
  <si>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</si>
  <si>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</si>
  <si>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</si>
  <si>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</si>
  <si>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</si>
  <si>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</si>
  <si>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</si>
  <si>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</si>
  <si>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</si>
  <si>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</si>
  <si>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</si>
  <si>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</si>
  <si>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</si>
  <si>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</si>
  <si>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</si>
  <si>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</si>
  <si>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</si>
  <si>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</si>
  <si>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</si>
  <si>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</si>
  <si>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</si>
  <si>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</si>
  <si>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</si>
  <si>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</si>
  <si>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</si>
  <si>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</si>
  <si>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</si>
  <si>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</si>
  <si>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</si>
  <si>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</si>
  <si>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</si>
  <si>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</si>
  <si>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</si>
  <si>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</si>
  <si>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</si>
  <si>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</si>
  <si>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</si>
  <si>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</si>
  <si>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</si>
  <si>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</si>
  <si>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</si>
  <si>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</si>
  <si>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</si>
  <si>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</si>
  <si>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</si>
  <si>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</si>
  <si>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</si>
  <si>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</si>
  <si>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</si>
  <si>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</si>
  <si>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</si>
  <si>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</si>
  <si>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</si>
  <si>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</si>
  <si>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</si>
  <si>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</si>
  <si>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</si>
  <si>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</si>
  <si>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</si>
  <si>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</si>
  <si>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</si>
  <si>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</si>
  <si>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</si>
  <si>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</si>
  <si>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</si>
  <si>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</si>
  <si>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</si>
  <si>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</si>
  <si>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</si>
  <si>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</si>
  <si>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</si>
  <si>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</si>
  <si>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</si>
  <si>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</si>
  <si>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</si>
  <si>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</si>
  <si>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</si>
  <si>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</si>
  <si>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</si>
  <si>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</si>
  <si>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</si>
  <si>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</si>
  <si>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</si>
  <si>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</si>
  <si>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</si>
  <si>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</si>
  <si>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</si>
  <si>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</si>
  <si>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</si>
  <si>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</si>
  <si>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</si>
  <si>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</si>
  <si>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</si>
  <si>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</si>
  <si>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</si>
  <si>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</si>
  <si>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</si>
  <si>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</si>
  <si>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</si>
  <si>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</si>
  <si>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</si>
  <si>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</si>
  <si>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</si>
  <si>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</si>
  <si>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</si>
  <si>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</si>
  <si>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</si>
  <si>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</si>
  <si>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</si>
  <si>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</si>
  <si>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</si>
  <si>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</si>
  <si>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</si>
  <si>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</si>
  <si>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</si>
  <si>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</si>
  <si>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</si>
  <si>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</si>
  <si>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</si>
  <si>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</si>
  <si>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</si>
  <si>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</si>
  <si>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</si>
  <si>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</si>
  <si>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</si>
  <si>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</si>
  <si>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</si>
  <si>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</si>
  <si>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</si>
  <si>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</si>
  <si>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</si>
  <si>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</si>
  <si>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</si>
  <si>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</si>
  <si>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</si>
  <si>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</si>
  <si>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</si>
  <si>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</si>
  <si>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</si>
  <si>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</si>
  <si>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</si>
  <si>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</si>
  <si>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</si>
  <si>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</si>
  <si>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</si>
  <si>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</si>
  <si>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</si>
  <si>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</si>
  <si>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</si>
  <si>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</si>
  <si>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</si>
  <si>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</si>
  <si>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</si>
  <si>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</si>
  <si>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</si>
  <si>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</si>
  <si>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</si>
  <si>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</si>
  <si>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</si>
  <si>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</si>
  <si>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</si>
  <si>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</si>
  <si>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</si>
  <si>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</si>
  <si>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</si>
  <si>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</si>
  <si>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</si>
  <si>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</si>
  <si>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</si>
  <si>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</si>
  <si>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</si>
  <si>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</si>
  <si>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</si>
  <si>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</si>
  <si>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</si>
  <si>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</si>
  <si>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</si>
  <si>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</si>
  <si>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</si>
  <si>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</si>
  <si>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</si>
  <si>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</si>
  <si>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</si>
  <si>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</si>
  <si>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</si>
  <si>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</si>
  <si>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</si>
  <si>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</si>
  <si>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</si>
  <si>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</si>
  <si>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</si>
  <si>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</si>
  <si>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</si>
  <si>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</si>
  <si>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</si>
  <si>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</si>
  <si>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</si>
  <si>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</si>
  <si>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</si>
  <si>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</si>
  <si>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</si>
  <si>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</si>
  <si>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</si>
  <si>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</si>
  <si>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</si>
  <si>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</si>
  <si>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</si>
  <si>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</si>
  <si>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</si>
  <si>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</si>
  <si>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</si>
  <si>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</si>
  <si>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</si>
  <si>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</si>
  <si>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</si>
  <si>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</si>
  <si>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</si>
  <si>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</si>
  <si>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</si>
  <si>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</si>
  <si>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</si>
  <si>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</si>
  <si>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</si>
  <si>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</si>
  <si>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</si>
  <si>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</si>
  <si>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</si>
  <si>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</si>
  <si>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</si>
  <si>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</si>
  <si>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</si>
  <si>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</si>
  <si>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</si>
  <si>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</si>
  <si>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</si>
  <si>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</si>
  <si>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</si>
  <si>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</si>
  <si>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</si>
  <si>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</si>
  <si>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</si>
  <si>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</si>
  <si>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</si>
  <si>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</si>
  <si>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</si>
  <si>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</si>
  <si>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</si>
  <si>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</si>
  <si>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</si>
  <si>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</si>
  <si>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</si>
  <si>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</si>
  <si>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</si>
  <si>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</si>
  <si>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</si>
  <si>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</si>
  <si>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</si>
  <si>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</si>
  <si>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</si>
  <si>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</si>
  <si>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</si>
  <si>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</si>
  <si>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</si>
  <si>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</si>
  <si>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</si>
  <si>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</si>
  <si>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</si>
  <si>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</si>
  <si>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</si>
  <si>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</si>
  <si>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</si>
  <si>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</si>
  <si>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</si>
  <si>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</si>
  <si>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</si>
  <si>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</si>
  <si>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</si>
  <si>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</si>
  <si>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</si>
  <si>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</si>
  <si>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</si>
  <si>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</si>
  <si>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</si>
  <si>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</si>
  <si>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</si>
  <si>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</si>
  <si>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</si>
  <si>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</si>
  <si>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</si>
  <si>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</si>
  <si>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</si>
  <si>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</si>
  <si>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</si>
  <si>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</si>
  <si>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</si>
  <si>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</si>
  <si>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</si>
  <si>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</si>
  <si>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</si>
  <si>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</si>
  <si>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</si>
  <si>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</si>
  <si>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</si>
  <si>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</si>
  <si>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</si>
  <si>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</si>
  <si>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</si>
  <si>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</si>
  <si>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</si>
  <si>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</si>
  <si>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</si>
  <si>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</si>
  <si>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</si>
  <si>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</si>
  <si>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</si>
  <si>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</si>
  <si>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</si>
  <si>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</si>
  <si>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</si>
  <si>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</si>
  <si>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</si>
  <si>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</si>
  <si>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</si>
  <si>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</si>
  <si>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</si>
  <si>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</si>
  <si>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</si>
  <si>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</si>
  <si>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</si>
  <si>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</si>
  <si>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</si>
  <si>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</si>
  <si>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</si>
  <si>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</si>
  <si>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</si>
  <si>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</si>
  <si>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</si>
  <si>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</si>
  <si>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</si>
  <si>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</si>
  <si>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</si>
  <si>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</si>
  <si>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</si>
  <si>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</si>
  <si>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</si>
  <si>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</si>
  <si>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</si>
  <si>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</si>
  <si>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</si>
  <si>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</si>
  <si>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</si>
  <si>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</si>
  <si>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</si>
  <si>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</si>
  <si>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</si>
  <si>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</si>
  <si>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</si>
  <si>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</si>
  <si>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</si>
  <si>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</si>
  <si>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</si>
  <si>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</si>
  <si>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</si>
  <si>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</si>
  <si>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</si>
  <si>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</si>
  <si>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</si>
  <si>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</si>
  <si>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</si>
  <si>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</si>
  <si>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</si>
  <si>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</si>
  <si>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</si>
  <si>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</si>
  <si>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</si>
  <si>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</si>
  <si>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</si>
  <si>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</si>
  <si>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</si>
  <si>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</si>
  <si>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</si>
  <si>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</si>
  <si>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</si>
  <si>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</si>
  <si>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</si>
  <si>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</si>
  <si>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</si>
  <si>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</si>
  <si>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</si>
  <si>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</si>
  <si>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</si>
  <si>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</si>
  <si>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</si>
  <si>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</si>
  <si>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</si>
  <si>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</si>
  <si>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</si>
  <si>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</si>
  <si>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</si>
  <si>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</si>
  <si>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</si>
  <si>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</si>
  <si>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</si>
  <si>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</si>
  <si>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</si>
  <si>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</si>
  <si>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</si>
  <si>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</si>
  <si>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</si>
  <si>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</si>
  <si>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</si>
  <si>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</si>
  <si>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</si>
  <si>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</si>
  <si>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</si>
  <si>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</si>
  <si>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</si>
  <si>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</si>
  <si>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</si>
  <si>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</si>
  <si>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</si>
  <si>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</si>
  <si>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</si>
  <si>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</si>
  <si>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</si>
  <si>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</si>
  <si>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</si>
  <si>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</si>
  <si>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</si>
  <si>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</si>
  <si>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</si>
  <si>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</si>
  <si>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</si>
  <si>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</si>
  <si>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</si>
  <si>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</si>
  <si>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</si>
  <si>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</si>
  <si>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</si>
  <si>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</si>
  <si>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</si>
  <si>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</si>
  <si>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</si>
  <si>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</si>
  <si>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</si>
  <si>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</si>
  <si>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</si>
  <si>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</si>
  <si>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</si>
  <si>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</si>
  <si>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</si>
  <si>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</si>
  <si>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</si>
  <si>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</si>
  <si>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</si>
  <si>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</si>
  <si>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</si>
  <si>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</si>
  <si>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</si>
  <si>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</si>
  <si>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</si>
  <si>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</si>
  <si>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</si>
  <si>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</si>
  <si>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</si>
  <si>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</si>
  <si>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</si>
  <si>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</si>
  <si>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</si>
  <si>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</si>
  <si>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</si>
  <si>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</si>
  <si>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</si>
  <si>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</si>
  <si>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</si>
  <si>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</si>
  <si>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</si>
  <si>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</si>
  <si>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</si>
  <si>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</si>
  <si>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</si>
  <si>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</si>
  <si>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</si>
  <si>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</si>
  <si>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</si>
  <si>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</si>
  <si>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</si>
  <si>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</si>
  <si>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</si>
  <si>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</si>
  <si>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</si>
  <si>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</si>
  <si>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</si>
  <si>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</si>
  <si>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</si>
  <si>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</si>
  <si>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</si>
  <si>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</si>
  <si>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</si>
  <si>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</si>
  <si>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</si>
  <si>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</si>
  <si>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</si>
  <si>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</si>
  <si>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</si>
  <si>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</si>
  <si>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</si>
  <si>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</si>
  <si>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</si>
  <si>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</si>
  <si>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</si>
  <si>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</si>
  <si>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</si>
  <si>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</si>
  <si>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</si>
  <si>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</si>
  <si>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</si>
  <si>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</si>
  <si>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</si>
  <si>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</si>
  <si>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</si>
  <si>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</si>
  <si>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</si>
  <si>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</si>
  <si>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</si>
  <si>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</si>
  <si>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</si>
  <si>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</si>
  <si>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</si>
  <si>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</si>
  <si>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</si>
  <si>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</si>
  <si>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</si>
  <si>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</si>
  <si>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</si>
  <si>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</si>
  <si>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</si>
  <si>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</si>
  <si>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</si>
  <si>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</si>
  <si>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</si>
  <si>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</si>
  <si>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</si>
  <si>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</si>
  <si>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</si>
  <si>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</si>
  <si>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</si>
  <si>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</si>
  <si>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</si>
  <si>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</si>
  <si>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</si>
  <si>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</si>
  <si>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</si>
  <si>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</si>
  <si>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</si>
  <si>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</si>
  <si>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</si>
  <si>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</si>
  <si>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</si>
  <si>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</si>
  <si>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</si>
  <si>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</si>
  <si>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</si>
  <si>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</si>
  <si>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</si>
  <si>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</si>
  <si>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</si>
  <si>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</si>
  <si>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</si>
  <si>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</si>
  <si>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</si>
  <si>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</si>
  <si>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</si>
  <si>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</si>
  <si>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</si>
  <si>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</si>
  <si>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</si>
  <si>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</si>
  <si>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</si>
  <si>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</si>
  <si>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</si>
  <si>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</si>
  <si>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</si>
  <si>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</si>
  <si>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</si>
  <si>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</si>
  <si>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</si>
  <si>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</si>
  <si>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</si>
  <si>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</si>
  <si>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</si>
  <si>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</si>
  <si>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</si>
  <si>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</si>
  <si>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</si>
  <si>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</si>
  <si>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</si>
  <si>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</si>
  <si>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</si>
  <si>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</si>
  <si>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</si>
  <si>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</si>
  <si>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</si>
  <si>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</si>
  <si>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</si>
  <si>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</si>
  <si>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</si>
  <si>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</si>
  <si>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</si>
  <si>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</si>
  <si>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</si>
  <si>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</si>
  <si>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</si>
  <si>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</si>
  <si>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</si>
  <si>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</si>
  <si>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</si>
  <si>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</si>
  <si>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</si>
  <si>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</si>
  <si>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</si>
  <si>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</si>
  <si>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</si>
  <si>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</si>
  <si>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</si>
  <si>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</si>
  <si>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</si>
  <si>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</si>
  <si>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</si>
  <si>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</si>
  <si>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</si>
  <si>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</si>
  <si>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</si>
  <si>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</si>
  <si>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</si>
  <si>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</si>
  <si>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</si>
  <si>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</si>
  <si>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</si>
  <si>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</si>
  <si>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</si>
  <si>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</si>
  <si>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</si>
  <si>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</si>
  <si>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</si>
  <si>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</si>
  <si>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</si>
  <si>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</si>
  <si>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</si>
  <si>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</si>
  <si>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</si>
  <si>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</si>
  <si>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</si>
  <si>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</si>
  <si>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</si>
  <si>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</si>
  <si>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</si>
  <si>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</si>
  <si>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</si>
  <si>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</si>
  <si>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</si>
  <si>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</si>
  <si>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</si>
  <si>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</si>
  <si>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</si>
  <si>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</si>
  <si>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</si>
  <si>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</si>
  <si>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</si>
  <si>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</si>
  <si>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</si>
  <si>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</si>
  <si>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</si>
  <si>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</si>
  <si>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</si>
  <si>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</si>
  <si>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</si>
  <si>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</si>
  <si>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</si>
  <si>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</si>
  <si>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</si>
  <si>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</si>
  <si>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</si>
  <si>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</si>
  <si>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</si>
  <si>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</si>
  <si>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</si>
  <si>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</si>
  <si>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</si>
  <si>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</si>
  <si>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</si>
  <si>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</si>
  <si>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</si>
  <si>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</si>
  <si>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</si>
  <si>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</si>
  <si>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</si>
  <si>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</si>
  <si>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</si>
  <si>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</si>
  <si>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</si>
  <si>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</si>
  <si>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</si>
  <si>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</si>
  <si>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</si>
  <si>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</si>
  <si>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</si>
  <si>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</si>
  <si>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</si>
  <si>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</si>
  <si>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</si>
  <si>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</si>
  <si>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</si>
  <si>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</si>
  <si>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</si>
  <si>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</si>
  <si>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</si>
  <si>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</si>
  <si>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</si>
  <si>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</si>
  <si>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</si>
  <si>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</si>
  <si>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</si>
  <si>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</si>
  <si>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</si>
  <si>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</si>
  <si>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</si>
  <si>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</si>
  <si>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</si>
  <si>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</si>
  <si>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</si>
  <si>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</si>
  <si>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</si>
  <si>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</si>
  <si>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</si>
  <si>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</si>
  <si>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</si>
  <si>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</si>
  <si>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</si>
  <si>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</si>
  <si>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</si>
  <si>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</si>
  <si>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</si>
  <si>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</si>
  <si>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</si>
  <si>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</si>
  <si>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</si>
  <si>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</si>
  <si>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</si>
  <si>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</si>
  <si>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</si>
  <si>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</si>
  <si>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</si>
  <si>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</si>
  <si>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</si>
  <si>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</si>
  <si>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</si>
  <si>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</si>
  <si>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</si>
  <si>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</si>
  <si>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</si>
  <si>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</si>
  <si>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</si>
  <si>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</si>
  <si>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</si>
  <si>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</si>
  <si>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</si>
  <si>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</si>
  <si>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</si>
  <si>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</si>
  <si>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</si>
  <si>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</si>
  <si>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</si>
  <si>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</si>
  <si>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</si>
  <si>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</si>
  <si>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</si>
  <si>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</si>
  <si>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</si>
  <si>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</si>
  <si>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</si>
  <si>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</si>
  <si>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</si>
  <si>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</si>
  <si>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</si>
  <si>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</si>
  <si>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</si>
  <si>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</si>
  <si>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</si>
  <si>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</si>
  <si>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</si>
  <si>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</si>
  <si>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</si>
  <si>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</si>
  <si>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</si>
  <si>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</si>
  <si>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</si>
  <si>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</si>
  <si>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</si>
  <si>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</si>
  <si>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</si>
  <si>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</si>
  <si>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</si>
  <si>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</si>
  <si>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</si>
  <si>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</si>
  <si>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</si>
  <si>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</si>
  <si>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</si>
  <si>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</si>
  <si>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</si>
  <si>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</si>
  <si>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</si>
  <si>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</si>
  <si>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</si>
  <si>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</si>
  <si>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</si>
  <si>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</si>
  <si>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</si>
  <si>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</si>
  <si>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</si>
  <si>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</si>
  <si>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</si>
  <si>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</si>
  <si>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</si>
  <si>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</si>
  <si>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</si>
  <si>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</si>
  <si>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</si>
  <si>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</si>
  <si>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</si>
  <si>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</si>
  <si>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</si>
  <si>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</si>
  <si>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</si>
  <si>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</si>
  <si>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</si>
  <si>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</si>
  <si>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</si>
  <si>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</si>
  <si>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</si>
  <si>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</si>
  <si>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</si>
  <si>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</si>
  <si>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</si>
  <si>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</si>
  <si>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</si>
  <si>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</si>
  <si>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</si>
  <si>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</si>
  <si>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</si>
  <si>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</si>
  <si>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</si>
  <si>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</si>
  <si>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</si>
  <si>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</si>
  <si>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</si>
  <si>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</si>
  <si>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</si>
  <si>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</si>
  <si>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</si>
  <si>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</si>
  <si>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</si>
  <si>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</si>
  <si>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</si>
  <si>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</si>
  <si>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</si>
  <si>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</si>
  <si>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</si>
  <si>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</si>
  <si>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</si>
  <si>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</si>
  <si>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</si>
  <si>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</si>
  <si>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</si>
  <si>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</si>
  <si>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</si>
  <si>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</si>
  <si>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</si>
  <si>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</si>
  <si>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</si>
  <si>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</si>
  <si>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</si>
  <si>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</si>
  <si>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</si>
  <si>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</si>
  <si>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</si>
  <si>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</si>
  <si>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</si>
  <si>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</si>
  <si>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</si>
  <si>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</si>
  <si>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</si>
  <si>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</si>
  <si>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</si>
  <si>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</si>
  <si>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</si>
  <si>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</si>
  <si>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</si>
  <si>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</si>
  <si>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</si>
  <si>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</si>
  <si>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</si>
  <si>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</si>
  <si>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</si>
  <si>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</si>
  <si>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</si>
  <si>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</si>
  <si>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</si>
  <si>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</si>
  <si>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</si>
  <si>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</si>
  <si>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</si>
  <si>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</si>
  <si>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</si>
  <si>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</si>
  <si>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</si>
  <si>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</si>
  <si>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</si>
  <si>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</si>
  <si>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</si>
  <si>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</si>
  <si>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</si>
  <si>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</si>
  <si>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</si>
  <si>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</si>
  <si>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</si>
  <si>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</si>
  <si>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</si>
  <si>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</si>
  <si>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</si>
  <si>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</si>
  <si>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</si>
  <si>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</si>
  <si>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</si>
  <si>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</si>
  <si>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</si>
  <si>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</si>
  <si>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</si>
  <si>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</si>
  <si>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</si>
  <si>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</si>
  <si>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</si>
  <si>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</si>
  <si>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</si>
  <si>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</si>
  <si>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</si>
  <si>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</si>
  <si>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</si>
  <si>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</si>
  <si>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</si>
  <si>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</si>
  <si>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</si>
  <si>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</si>
  <si>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</si>
  <si>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</si>
  <si>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</si>
  <si>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</si>
  <si>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</si>
  <si>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</si>
  <si>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</si>
  <si>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</si>
  <si>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</si>
  <si>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</si>
  <si>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</si>
  <si>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</si>
  <si>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</si>
  <si>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</si>
  <si>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</si>
  <si>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</si>
  <si>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</si>
  <si>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</si>
  <si>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</si>
  <si>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</si>
  <si>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</si>
  <si>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</si>
  <si>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</si>
  <si>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</si>
  <si>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</si>
  <si>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</si>
  <si>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</si>
  <si>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</si>
  <si>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</si>
  <si>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</si>
  <si>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</si>
  <si>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</si>
  <si>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</si>
  <si>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</si>
  <si>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</si>
  <si>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</si>
  <si>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</si>
  <si>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</si>
  <si>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</si>
  <si>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</si>
  <si>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</si>
  <si>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</si>
  <si>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</si>
  <si>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</si>
  <si>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</si>
  <si>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</si>
  <si>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</si>
  <si>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</si>
  <si>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</si>
  <si>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</si>
  <si>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</si>
  <si>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</si>
  <si>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</si>
  <si>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</si>
  <si>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</si>
  <si>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</si>
  <si>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</si>
  <si>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</si>
  <si>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</si>
  <si>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</si>
  <si>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</si>
  <si>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</si>
  <si>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</si>
  <si>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</si>
  <si>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</si>
  <si>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</si>
  <si>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</si>
  <si>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</si>
  <si>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</si>
  <si>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</si>
  <si>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</si>
  <si>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</si>
  <si>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</si>
  <si>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</si>
  <si>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</si>
  <si>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</si>
  <si>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</si>
  <si>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</si>
  <si>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</si>
  <si>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</si>
  <si>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</si>
  <si>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</si>
  <si>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</si>
  <si>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</si>
  <si>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</si>
  <si>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</si>
  <si>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</si>
  <si>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</si>
  <si>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</si>
  <si>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</si>
  <si>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</si>
  <si>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</si>
  <si>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</si>
  <si>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</si>
  <si>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</si>
  <si>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</si>
  <si>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</si>
  <si>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</si>
  <si>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</si>
  <si>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</si>
  <si>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</si>
  <si>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</si>
  <si>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</si>
  <si>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</si>
  <si>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</si>
  <si>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</si>
  <si>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</si>
  <si>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</si>
  <si>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</si>
  <si>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</si>
  <si>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</si>
  <si>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</si>
  <si>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</si>
  <si>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</si>
  <si>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</si>
  <si>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</si>
  <si>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</si>
  <si>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</si>
  <si>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</si>
  <si>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</si>
  <si>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</si>
  <si>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</si>
  <si>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</si>
  <si>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</si>
  <si>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</si>
  <si>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</si>
  <si>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</si>
  <si>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</si>
  <si>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</si>
  <si>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</si>
  <si>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</si>
  <si>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</si>
  <si>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</si>
  <si>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</si>
  <si>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</si>
  <si>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</si>
  <si>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</si>
  <si>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</si>
  <si>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</si>
  <si>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</si>
  <si>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</si>
  <si>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</si>
  <si>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</si>
  <si>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</si>
  <si>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</si>
  <si>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</si>
  <si>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</si>
  <si>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</si>
  <si>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</si>
  <si>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</si>
  <si>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</si>
  <si>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</si>
  <si>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</si>
  <si>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</si>
  <si>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</si>
  <si>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</si>
  <si>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</si>
  <si>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</si>
  <si>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</si>
  <si>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</si>
  <si>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</si>
  <si>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</si>
  <si>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</si>
  <si>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</si>
  <si>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</si>
  <si>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</si>
  <si>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</si>
  <si>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</si>
  <si>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</si>
  <si>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</si>
  <si>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</si>
  <si>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</si>
  <si>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</si>
  <si>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</si>
  <si>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</si>
  <si>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</si>
  <si>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</si>
  <si>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</si>
  <si>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</si>
  <si>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</si>
  <si>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</si>
  <si>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</si>
  <si>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</si>
  <si>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</si>
  <si>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</si>
  <si>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</si>
  <si>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</si>
  <si>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</si>
  <si>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</si>
  <si>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</si>
  <si>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</si>
  <si>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</si>
  <si>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</si>
  <si>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</si>
  <si>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</si>
  <si>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</si>
  <si>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</si>
  <si>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</si>
  <si>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</si>
  <si>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</si>
  <si>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</si>
  <si>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</si>
  <si>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</si>
  <si>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</si>
  <si>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</si>
  <si>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</si>
  <si>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</si>
  <si>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</si>
  <si>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</si>
  <si>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</si>
  <si>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</si>
  <si>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</si>
  <si>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</si>
  <si>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</si>
  <si>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</si>
  <si>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</si>
  <si>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</si>
  <si>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</si>
  <si>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</si>
  <si>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</si>
  <si>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</si>
  <si>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</si>
  <si>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</si>
  <si>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</si>
  <si>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</si>
  <si>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</si>
  <si>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</si>
  <si>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</si>
  <si>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</si>
  <si>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</si>
  <si>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</si>
  <si>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</si>
  <si>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</si>
  <si>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</si>
  <si>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</si>
  <si>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</si>
  <si>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</si>
  <si>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</si>
  <si>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</si>
  <si>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</si>
  <si>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</si>
  <si>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</si>
  <si>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</si>
  <si>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</si>
  <si>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</si>
  <si>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</si>
  <si>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</si>
  <si>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</si>
  <si>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</si>
  <si>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</si>
  <si>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</si>
  <si>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</si>
  <si>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</si>
  <si>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</si>
  <si>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</si>
  <si>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</si>
  <si>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</si>
  <si>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</si>
  <si>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</si>
  <si>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</si>
  <si>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</si>
  <si>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</si>
  <si>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</si>
  <si>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</si>
  <si>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</si>
  <si>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</si>
  <si>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</si>
  <si>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</si>
  <si>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</si>
  <si>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</si>
  <si>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</si>
  <si>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</si>
  <si>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</si>
  <si>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</si>
  <si>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</si>
  <si>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</si>
  <si>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</si>
  <si>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</si>
  <si>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</si>
  <si>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</si>
  <si>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</si>
  <si>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</si>
  <si>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</si>
  <si>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</si>
  <si>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</si>
  <si>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</si>
  <si>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</si>
  <si>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</si>
  <si>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</si>
  <si>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</si>
  <si>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</si>
  <si>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</si>
  <si>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</si>
  <si>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</si>
  <si>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</si>
  <si>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</si>
  <si>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</si>
  <si>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</si>
  <si>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</si>
  <si>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</si>
  <si>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</si>
  <si>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</si>
  <si>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</si>
  <si>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</si>
  <si>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</si>
  <si>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</si>
  <si>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</si>
  <si>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</si>
  <si>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</si>
  <si>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</si>
  <si>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</si>
  <si>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</si>
  <si>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</si>
  <si>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</si>
  <si>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</si>
  <si>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</si>
  <si>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</si>
  <si>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</si>
  <si>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</si>
  <si>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</si>
  <si>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</si>
  <si>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</si>
  <si>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</si>
  <si>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</si>
  <si>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</si>
  <si>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</si>
  <si>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</si>
  <si>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</si>
  <si>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</si>
  <si>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</si>
  <si>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</si>
  <si>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</si>
  <si>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</si>
  <si>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</si>
  <si>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</si>
  <si>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</si>
  <si>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</si>
  <si>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</si>
  <si>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</si>
  <si>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</si>
  <si>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</si>
  <si>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</si>
  <si>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</si>
  <si>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</si>
  <si>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</si>
  <si>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</si>
  <si>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</si>
  <si>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</si>
  <si>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</si>
  <si>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</si>
  <si>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</si>
  <si>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</si>
  <si>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</si>
  <si>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</si>
  <si>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</si>
  <si>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</si>
  <si>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</si>
  <si>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</si>
  <si>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</si>
  <si>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</si>
  <si>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</si>
  <si>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</si>
  <si>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</si>
  <si>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</si>
  <si>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</si>
  <si>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</si>
  <si>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</si>
  <si>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</si>
  <si>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</si>
  <si>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</si>
  <si>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</si>
  <si>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</si>
  <si>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</si>
  <si>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</si>
  <si>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</si>
  <si>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</si>
  <si>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</si>
  <si>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</si>
  <si>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</si>
  <si>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</si>
  <si>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</si>
  <si>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</si>
  <si>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</si>
  <si>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</si>
  <si>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</si>
  <si>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</si>
  <si>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</si>
  <si>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</si>
  <si>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</si>
  <si>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</si>
  <si>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</si>
  <si>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</si>
  <si>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</si>
  <si>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</si>
  <si>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</si>
  <si>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</si>
  <si>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</si>
  <si>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</si>
  <si>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</si>
  <si>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</si>
  <si>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</si>
  <si>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</si>
  <si>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</si>
  <si>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</si>
  <si>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</si>
  <si>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</si>
  <si>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</si>
  <si>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</si>
  <si>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</si>
  <si>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</si>
  <si>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</si>
  <si>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</si>
  <si>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</si>
  <si>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</si>
  <si>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</si>
  <si>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</si>
  <si>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</si>
  <si>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</si>
  <si>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</si>
  <si>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</si>
  <si>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</si>
  <si>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</si>
  <si>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</si>
  <si>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</si>
  <si>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</si>
  <si>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</si>
  <si>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</si>
  <si>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</si>
  <si>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</si>
  <si>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</si>
  <si>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</si>
  <si>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</si>
  <si>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</si>
  <si>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</si>
  <si>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</si>
  <si>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</si>
  <si>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</si>
  <si>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</si>
  <si>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</si>
  <si>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</si>
  <si>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</si>
  <si>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</si>
  <si>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</si>
  <si>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</si>
  <si>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</si>
  <si>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</si>
  <si>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</si>
  <si>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</si>
  <si>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</si>
  <si>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</si>
  <si>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</si>
  <si>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</si>
  <si>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</si>
  <si>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</si>
  <si>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</si>
  <si>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</si>
  <si>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</si>
  <si>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</si>
  <si>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</si>
  <si>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</si>
  <si>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</si>
  <si>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</si>
  <si>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</si>
  <si>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</si>
  <si>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</si>
  <si>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</si>
  <si>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</si>
  <si>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</si>
  <si>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</si>
  <si>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</si>
  <si>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</si>
  <si>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</si>
  <si>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</si>
  <si>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</si>
  <si>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</si>
  <si>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</si>
  <si>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</si>
  <si>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</si>
  <si>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</si>
  <si>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</si>
  <si>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</si>
  <si>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</si>
  <si>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</si>
  <si>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</si>
  <si>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</si>
  <si>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</si>
  <si>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</si>
  <si>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</si>
  <si>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</si>
  <si>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</si>
  <si>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</si>
  <si>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</si>
  <si>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</si>
  <si>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</si>
  <si>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</si>
  <si>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</si>
  <si>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</si>
  <si>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</si>
  <si>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</si>
  <si>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</si>
  <si>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</si>
  <si>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</si>
  <si>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</si>
  <si>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</si>
  <si>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</si>
  <si>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</si>
  <si>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</si>
  <si>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</si>
  <si>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</si>
  <si>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</si>
  <si>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</si>
  <si>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</si>
  <si>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</si>
  <si>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</si>
  <si>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</si>
  <si>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</si>
  <si>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</si>
  <si>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</si>
  <si>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</si>
  <si>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</si>
  <si>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</si>
  <si>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</si>
  <si>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</si>
  <si>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</si>
  <si>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</si>
  <si>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</si>
  <si>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</si>
  <si>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</si>
  <si>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</si>
  <si>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</si>
  <si>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</si>
  <si>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</si>
  <si>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</si>
  <si>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</si>
  <si>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</si>
  <si>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</si>
  <si>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</si>
  <si>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</si>
  <si>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</si>
  <si>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</si>
  <si>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</si>
  <si>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</si>
  <si>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</si>
  <si>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</si>
  <si>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</si>
  <si>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</si>
  <si>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</si>
  <si>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</si>
  <si>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</si>
  <si>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</si>
  <si>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</si>
  <si>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</si>
  <si>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</si>
  <si>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</si>
  <si>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</si>
  <si>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</si>
  <si>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</si>
  <si>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</si>
  <si>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</si>
  <si>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</si>
  <si>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</si>
  <si>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</si>
  <si>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</si>
  <si>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</si>
  <si>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</si>
  <si>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</si>
  <si>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</si>
  <si>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</si>
  <si>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</si>
  <si>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</si>
  <si>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</si>
  <si>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</si>
  <si>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</si>
  <si>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</si>
  <si>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</si>
  <si>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</si>
  <si>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</si>
  <si>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</si>
  <si>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</si>
  <si>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</si>
  <si>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</si>
  <si>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</si>
  <si>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</si>
  <si>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</si>
  <si>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</si>
  <si>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</si>
  <si>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</si>
  <si>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</si>
  <si>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</si>
  <si>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</si>
  <si>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</si>
  <si>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</si>
  <si>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</si>
  <si>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</si>
  <si>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</si>
  <si>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</si>
  <si>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</si>
  <si>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</si>
  <si>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</si>
  <si>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</si>
  <si>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</si>
  <si>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</si>
  <si>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</si>
  <si>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</si>
  <si>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</si>
  <si>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</si>
  <si>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</si>
  <si>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</si>
  <si>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</si>
  <si>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</si>
  <si>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</si>
  <si>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</si>
  <si>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</si>
  <si>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</si>
  <si>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</si>
  <si>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</si>
  <si>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</si>
  <si>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</si>
  <si>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</si>
  <si>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</si>
  <si>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</si>
  <si>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</si>
  <si>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</si>
  <si>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</si>
  <si>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</si>
  <si>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</si>
  <si>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</si>
  <si>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</si>
  <si>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</si>
  <si>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</si>
  <si>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</si>
  <si>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</si>
  <si>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</si>
  <si>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</si>
  <si>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</si>
  <si>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</si>
  <si>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</si>
  <si>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</si>
  <si>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</si>
  <si>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</si>
  <si>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</si>
  <si>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</si>
  <si>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</si>
  <si>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</si>
  <si>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</si>
  <si>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</si>
  <si>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</si>
  <si>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</si>
  <si>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</si>
  <si>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</si>
  <si>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</si>
  <si>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</si>
  <si>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</si>
  <si>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</si>
  <si>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</si>
  <si>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</si>
  <si>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</si>
  <si>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</si>
  <si>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</si>
  <si>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</si>
  <si>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</si>
  <si>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</si>
  <si>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</si>
  <si>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</si>
  <si>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</si>
  <si>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</si>
  <si>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</si>
  <si>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</si>
  <si>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</si>
  <si>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</si>
  <si>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</si>
  <si>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</si>
  <si>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</si>
  <si>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</si>
  <si>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</si>
  <si>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</si>
  <si>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</si>
  <si>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</si>
  <si>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</si>
  <si>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</si>
  <si>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</si>
  <si>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</si>
  <si>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</si>
  <si>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</si>
  <si>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</si>
  <si>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</si>
  <si>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</si>
  <si>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</si>
  <si>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</si>
  <si>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</si>
  <si>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</si>
  <si>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</si>
  <si>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</si>
  <si>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</si>
  <si>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</si>
  <si>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</si>
  <si>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</si>
  <si>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</si>
  <si>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</si>
  <si>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</si>
  <si>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</si>
  <si>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</si>
  <si>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</si>
  <si>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</si>
  <si>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</si>
  <si>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</si>
  <si>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</si>
  <si>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</si>
  <si>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</si>
  <si>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</si>
  <si>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</si>
  <si>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</si>
  <si>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</si>
  <si>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</si>
  <si>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</si>
  <si>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</si>
  <si>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</si>
  <si>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</si>
  <si>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</si>
  <si>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</si>
  <si>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</si>
  <si>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</si>
  <si>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</si>
  <si>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</si>
  <si>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</si>
  <si>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</si>
  <si>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</si>
  <si>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</si>
  <si>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</si>
  <si>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</si>
  <si>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</si>
  <si>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</si>
  <si>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</si>
  <si>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</si>
  <si>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</si>
  <si>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</si>
  <si>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</si>
  <si>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</si>
  <si>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</si>
  <si>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</si>
  <si>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</si>
  <si>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</si>
  <si>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</si>
  <si>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</si>
  <si>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</si>
  <si>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</si>
  <si>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</si>
  <si>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</si>
  <si>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</si>
  <si>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</si>
  <si>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</si>
  <si>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</si>
  <si>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</si>
  <si>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</si>
  <si>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</si>
  <si>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</si>
  <si>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</si>
  <si>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</si>
  <si>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</si>
  <si>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</si>
  <si>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</si>
  <si>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</si>
  <si>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</si>
  <si>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</si>
  <si>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</si>
  <si>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</si>
  <si>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</si>
  <si>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</si>
  <si>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</si>
  <si>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</si>
  <si>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</si>
  <si>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</si>
  <si>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</si>
  <si>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</si>
  <si>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</si>
  <si>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</si>
  <si>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</si>
  <si>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</si>
  <si>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</si>
  <si>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</si>
  <si>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</si>
  <si>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</si>
  <si>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</si>
  <si>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</si>
  <si>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</si>
  <si>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</si>
  <si>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</si>
  <si>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</si>
  <si>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</si>
  <si>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</si>
  <si>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</si>
  <si>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</si>
  <si>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</si>
  <si>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</si>
  <si>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</si>
  <si>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</si>
  <si>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</si>
  <si>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</si>
  <si>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</si>
  <si>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</si>
  <si>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</si>
  <si>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</si>
  <si>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</si>
  <si>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</si>
  <si>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</si>
  <si>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</si>
  <si>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</si>
  <si>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</si>
  <si>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</si>
  <si>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</si>
  <si>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</si>
  <si>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</si>
  <si>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</si>
  <si>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</si>
  <si>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</si>
  <si>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</si>
  <si>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</si>
  <si>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</si>
  <si>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</si>
  <si>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</si>
  <si>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</si>
  <si>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</si>
  <si>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</si>
  <si>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</si>
  <si>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</si>
  <si>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</si>
  <si>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</si>
  <si>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</si>
  <si>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</si>
  <si>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</si>
  <si>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</si>
  <si>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</si>
  <si>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</si>
  <si>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</si>
  <si>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</si>
  <si>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</si>
  <si>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</si>
  <si>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</si>
  <si>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</si>
  <si>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</si>
  <si>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</si>
  <si>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</si>
  <si>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</si>
  <si>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</si>
  <si>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</si>
  <si>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</si>
  <si>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</si>
  <si>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</si>
  <si>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</si>
  <si>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</si>
  <si>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</si>
  <si>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</si>
  <si>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</si>
  <si>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</si>
  <si>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</si>
  <si>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</si>
  <si>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</si>
  <si>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</si>
  <si>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</si>
  <si>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</si>
  <si>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</si>
  <si>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</si>
  <si>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</si>
  <si>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</si>
  <si>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</si>
  <si>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</si>
  <si>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</si>
  <si>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</si>
  <si>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</si>
  <si>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</si>
  <si>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</si>
  <si>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</si>
  <si>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</si>
  <si>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</si>
  <si>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</si>
  <si>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</si>
  <si>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</si>
  <si>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</si>
  <si>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</si>
  <si>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</si>
  <si>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</si>
  <si>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</si>
  <si>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</si>
  <si>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</si>
  <si>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</si>
  <si>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</si>
  <si>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</si>
  <si>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</si>
  <si>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</si>
  <si>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</si>
  <si>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</si>
  <si>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</si>
  <si>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</si>
  <si>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</si>
  <si>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</si>
  <si>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</si>
  <si>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</si>
  <si>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</si>
  <si>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</si>
  <si>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</si>
  <si>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</si>
  <si>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</si>
  <si>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</si>
  <si>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</si>
  <si>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</si>
  <si>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</si>
  <si>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</si>
  <si>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</si>
  <si>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</si>
  <si>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</si>
  <si>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</si>
  <si>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</si>
  <si>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</si>
  <si>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</si>
  <si>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</si>
  <si>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</si>
  <si>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</si>
  <si>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</si>
  <si>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</si>
  <si>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</si>
  <si>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</si>
  <si>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</si>
  <si>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</si>
  <si>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</si>
  <si>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</si>
  <si>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</si>
  <si>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</si>
  <si>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</si>
  <si>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</si>
  <si>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</si>
  <si>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</si>
  <si>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</si>
  <si>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</si>
  <si>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</si>
  <si>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</si>
  <si>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</si>
  <si>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</si>
  <si>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</si>
  <si>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</si>
  <si>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</si>
  <si>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</si>
  <si>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</si>
  <si>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</si>
  <si>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</si>
  <si>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</si>
  <si>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</si>
  <si>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</si>
  <si>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</si>
  <si>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</si>
  <si>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</si>
  <si>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</si>
  <si>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</si>
  <si>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</si>
  <si>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</si>
  <si>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</si>
  <si>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</si>
  <si>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</si>
  <si>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</si>
  <si>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</si>
  <si>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</si>
  <si>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</si>
  <si>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</si>
  <si>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</si>
  <si>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</si>
  <si>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</si>
  <si>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</si>
  <si>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</si>
  <si>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</si>
  <si>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</si>
  <si>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</si>
  <si>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</si>
  <si>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</si>
  <si>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</si>
  <si>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</si>
  <si>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</si>
  <si>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</si>
  <si>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</si>
  <si>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</si>
  <si>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</si>
  <si>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</si>
  <si>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</si>
  <si>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</si>
  <si>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</si>
  <si>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</si>
  <si>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</si>
  <si>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</si>
  <si>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</si>
  <si>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</si>
  <si>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</si>
  <si>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</si>
  <si>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</si>
  <si>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</si>
  <si>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</si>
  <si>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</si>
  <si>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</si>
  <si>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</si>
  <si>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</si>
  <si>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</si>
  <si>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</si>
  <si>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</si>
  <si>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</si>
  <si>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</si>
  <si>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</si>
  <si>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</si>
  <si>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</si>
  <si>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</si>
  <si>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</si>
  <si>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</si>
  <si>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</si>
  <si>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</si>
  <si>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</si>
  <si>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</si>
  <si>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</si>
  <si>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</si>
  <si>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</si>
  <si>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</si>
  <si>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</si>
  <si>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</si>
  <si>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</si>
  <si>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</si>
  <si>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</si>
  <si>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</si>
  <si>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</si>
  <si>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</si>
  <si>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</si>
  <si>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</si>
  <si>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</si>
  <si>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</si>
  <si>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</si>
  <si>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</si>
  <si>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</si>
  <si>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</si>
  <si>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</si>
  <si>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</si>
  <si>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</si>
  <si>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</si>
  <si>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</si>
  <si>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</si>
  <si>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</si>
  <si>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</si>
  <si>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</si>
  <si>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</si>
  <si>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</si>
  <si>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</si>
  <si>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</si>
  <si>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</si>
  <si>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</si>
  <si>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</si>
  <si>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</si>
  <si>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</si>
  <si>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</si>
  <si>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</si>
  <si>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</si>
  <si>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</si>
  <si>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</si>
  <si>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</si>
  <si>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</si>
  <si>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</si>
  <si>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</si>
  <si>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</si>
  <si>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</si>
  <si>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</si>
  <si>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</si>
  <si>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</si>
  <si>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</si>
  <si>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</si>
  <si>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</si>
  <si>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</si>
  <si>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</si>
  <si>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</si>
  <si>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</si>
  <si>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</si>
  <si>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</si>
  <si>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</si>
  <si>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</si>
  <si>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</si>
  <si>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</si>
  <si>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</si>
  <si>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</si>
  <si>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</si>
  <si>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</si>
  <si>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</si>
  <si>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</si>
  <si>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</si>
  <si>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</si>
  <si>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</si>
  <si>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</si>
  <si>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</si>
  <si>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</si>
  <si>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</si>
  <si>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</si>
  <si>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</si>
  <si>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</si>
  <si>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</si>
  <si>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</si>
  <si>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</si>
  <si>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</si>
  <si>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</si>
  <si>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</si>
  <si>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</si>
  <si>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</si>
  <si>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</si>
  <si>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</si>
  <si>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</si>
  <si>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</si>
  <si>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</si>
  <si>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</si>
  <si>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</si>
  <si>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</si>
  <si>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</si>
  <si>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</si>
  <si>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</si>
  <si>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</si>
  <si>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</si>
  <si>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</si>
  <si>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</si>
  <si>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</si>
  <si>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</si>
  <si>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</si>
  <si>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</si>
  <si>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</si>
  <si>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</si>
  <si>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</si>
  <si>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</si>
  <si>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</si>
  <si>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</si>
  <si>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</si>
  <si>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</si>
  <si>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</si>
  <si>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</si>
  <si>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</si>
  <si>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</si>
  <si>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</si>
  <si>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</si>
  <si>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</si>
  <si>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</si>
  <si>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</si>
  <si>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</si>
  <si>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</si>
  <si>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</si>
  <si>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</si>
  <si>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</si>
  <si>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</si>
  <si>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</si>
  <si>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</si>
  <si>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</si>
  <si>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</si>
  <si>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</si>
  <si>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</si>
  <si>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</si>
  <si>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</si>
  <si>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</si>
  <si>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</si>
  <si>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</si>
  <si>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</si>
  <si>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</si>
  <si>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</si>
  <si>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</si>
  <si>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</si>
  <si>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</si>
  <si>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</si>
  <si>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</si>
  <si>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</si>
  <si>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</si>
  <si>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</si>
  <si>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</si>
  <si>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</si>
  <si>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</si>
  <si>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</si>
  <si>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</si>
  <si>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</si>
  <si>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</si>
  <si>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</si>
  <si>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</si>
  <si>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</si>
  <si>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</si>
  <si>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</si>
  <si>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</si>
  <si>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</si>
  <si>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</si>
  <si>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</si>
  <si>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</si>
  <si>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</si>
  <si>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</si>
  <si>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</si>
  <si>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</si>
  <si>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</si>
  <si>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</si>
  <si>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</si>
  <si>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</si>
  <si>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</si>
  <si>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</si>
  <si>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</si>
  <si>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</si>
  <si>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</si>
  <si>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</si>
  <si>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</si>
  <si>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</si>
  <si>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</si>
  <si>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</si>
  <si>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</si>
  <si>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</si>
  <si>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</si>
  <si>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</si>
  <si>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</si>
  <si>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</si>
  <si>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</si>
  <si>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</si>
  <si>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</si>
  <si>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</si>
  <si>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</si>
  <si>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</si>
  <si>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</si>
  <si>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</si>
  <si>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</si>
  <si>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</si>
  <si>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</si>
  <si>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</si>
  <si>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</si>
  <si>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</si>
  <si>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</si>
  <si>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</si>
  <si>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</si>
  <si>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</si>
  <si>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</si>
  <si>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</si>
  <si>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</si>
  <si>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</si>
  <si>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</si>
  <si>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</si>
  <si>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</si>
  <si>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</si>
  <si>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</si>
  <si>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</si>
  <si>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</si>
  <si>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</si>
  <si>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</si>
  <si>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</si>
  <si>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</si>
  <si>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</si>
  <si>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</si>
  <si>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</si>
  <si>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</si>
  <si>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</si>
  <si>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</si>
  <si>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</si>
  <si>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</si>
  <si>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</si>
  <si>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</si>
  <si>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</si>
  <si>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</si>
  <si>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</si>
  <si>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</si>
  <si>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</si>
  <si>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</si>
  <si>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</si>
  <si>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</si>
  <si>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</si>
  <si>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</si>
  <si>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</si>
  <si>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</si>
  <si>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</si>
  <si>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</si>
  <si>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</si>
  <si>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</si>
  <si>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</si>
  <si>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</si>
  <si>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</si>
  <si>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</si>
  <si>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</si>
  <si>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</si>
  <si>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</si>
  <si>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</si>
  <si>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</si>
  <si>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</si>
  <si>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</si>
  <si>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</si>
  <si>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</si>
  <si>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</si>
  <si>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</si>
  <si>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</si>
  <si>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</si>
  <si>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</si>
  <si>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</si>
  <si>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</si>
  <si>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</si>
  <si>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</si>
  <si>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</si>
  <si>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</si>
  <si>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</si>
  <si>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</si>
  <si>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</si>
  <si>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</si>
  <si>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</si>
  <si>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</si>
  <si>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</si>
  <si>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</si>
  <si>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</si>
  <si>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</si>
  <si>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</si>
  <si>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</si>
  <si>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</si>
  <si>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</si>
  <si>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</si>
  <si>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</si>
  <si>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</si>
  <si>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</si>
  <si>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</si>
  <si>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</si>
  <si>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</si>
  <si>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</si>
  <si>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</si>
  <si>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</si>
  <si>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</si>
  <si>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</si>
  <si>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</si>
  <si>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</si>
  <si>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</si>
  <si>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</si>
  <si>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</si>
  <si>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</si>
  <si>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</si>
  <si>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</si>
  <si>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</si>
  <si>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</si>
  <si>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</si>
  <si>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</si>
  <si>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</si>
  <si>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</si>
  <si>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</si>
  <si>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</si>
  <si>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</si>
  <si>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</si>
  <si>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</si>
  <si>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</si>
  <si>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</si>
  <si>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</si>
  <si>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</si>
  <si>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</si>
  <si>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</si>
  <si>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</si>
  <si>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</si>
  <si>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</si>
  <si>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</si>
  <si>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</si>
  <si>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</si>
  <si>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</si>
  <si>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</si>
  <si>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</si>
  <si>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</si>
  <si>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</si>
  <si>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</si>
  <si>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</si>
  <si>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</si>
  <si>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</si>
  <si>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</si>
  <si>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</si>
  <si>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</si>
  <si>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</si>
  <si>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</si>
  <si>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</si>
  <si>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</si>
  <si>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</si>
  <si>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</si>
  <si>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</si>
  <si>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</si>
  <si>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</si>
  <si>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</si>
  <si>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</si>
  <si>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</si>
  <si>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</si>
  <si>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</si>
  <si>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</si>
  <si>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</si>
  <si>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</si>
  <si>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</si>
  <si>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</si>
  <si>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</si>
  <si>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</si>
  <si>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</si>
  <si>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</si>
  <si>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</si>
  <si>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</si>
  <si>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</si>
  <si>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</si>
  <si>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</si>
  <si>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</si>
  <si>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</si>
  <si>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</si>
  <si>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</si>
  <si>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</si>
  <si>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</si>
  <si>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</si>
  <si>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</si>
  <si>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</si>
  <si>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</si>
  <si>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</si>
  <si>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</si>
  <si>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</si>
  <si>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</si>
  <si>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</si>
  <si>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</si>
  <si>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</si>
  <si>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</si>
  <si>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</si>
  <si>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</si>
  <si>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</si>
  <si>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</si>
  <si>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</si>
  <si>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</si>
  <si>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</si>
  <si>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</si>
  <si>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</si>
  <si>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</si>
  <si>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</si>
  <si>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</si>
  <si>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</si>
  <si>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</si>
  <si>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</si>
  <si>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</si>
  <si>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</si>
  <si>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</si>
  <si>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</si>
  <si>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</si>
  <si>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</si>
  <si>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</si>
  <si>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</si>
  <si>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</si>
  <si>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</si>
  <si>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</si>
  <si>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</si>
  <si>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</si>
  <si>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</si>
  <si>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</si>
  <si>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</si>
  <si>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</si>
  <si>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</si>
  <si>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</si>
  <si>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</si>
  <si>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</si>
  <si>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</si>
  <si>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</si>
  <si>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</si>
  <si>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</si>
  <si>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</si>
  <si>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</si>
  <si>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</si>
  <si>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</si>
  <si>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</si>
  <si>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</si>
  <si>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</si>
  <si>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</si>
  <si>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</si>
  <si>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</si>
  <si>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</si>
  <si>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</si>
  <si>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</si>
  <si>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</si>
  <si>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</si>
  <si>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</si>
  <si>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</si>
  <si>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</si>
  <si>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</si>
  <si>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</si>
  <si>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</si>
  <si>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</si>
  <si>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</si>
  <si>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</si>
  <si>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</si>
  <si>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</si>
  <si>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</si>
  <si>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</si>
  <si>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</si>
  <si>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</si>
  <si>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</si>
  <si>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</si>
  <si>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</si>
  <si>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</si>
  <si>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</si>
  <si>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</si>
  <si>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</si>
  <si>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</si>
  <si>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</si>
  <si>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</si>
  <si>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</si>
  <si>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</si>
  <si>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</si>
  <si>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</si>
  <si>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</si>
  <si>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</si>
  <si>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</si>
  <si>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</si>
  <si>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</si>
  <si>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</si>
  <si>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</si>
  <si>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</si>
  <si>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</si>
  <si>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</si>
  <si>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</si>
  <si>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</si>
  <si>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</si>
  <si>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</si>
  <si>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</si>
  <si>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</si>
  <si>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</si>
  <si>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</si>
  <si>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</si>
  <si>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</si>
  <si>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</si>
  <si>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</si>
  <si>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</si>
  <si>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</si>
  <si>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</si>
  <si>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</si>
  <si>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</si>
  <si>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</si>
  <si>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</si>
  <si>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</si>
  <si>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</si>
  <si>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</si>
  <si>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</si>
  <si>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</si>
  <si>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</si>
  <si>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</si>
  <si>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</si>
  <si>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</si>
  <si>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</si>
  <si>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</si>
  <si>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</si>
  <si>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</si>
  <si>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</si>
  <si>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</si>
  <si>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</si>
  <si>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</si>
  <si>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</si>
  <si>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</si>
  <si>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</si>
  <si>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</si>
  <si>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</si>
  <si>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</si>
  <si>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</si>
  <si>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</si>
  <si>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</si>
  <si>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</si>
  <si>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</si>
  <si>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</si>
  <si>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</si>
  <si>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</si>
  <si>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</si>
  <si>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</si>
  <si>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</si>
  <si>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</si>
  <si>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</si>
  <si>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</si>
  <si>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</si>
  <si>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</si>
  <si>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</si>
  <si>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</si>
  <si>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</si>
  <si>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</si>
  <si>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</si>
  <si>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</si>
  <si>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</si>
  <si>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</si>
  <si>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</si>
  <si>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</si>
  <si>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</si>
  <si>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</si>
  <si>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</si>
  <si>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</si>
  <si>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</si>
  <si>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</si>
  <si>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</si>
  <si>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</si>
  <si>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</si>
  <si>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</si>
  <si>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</si>
  <si>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</si>
  <si>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</si>
  <si>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</si>
  <si>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</si>
  <si>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</si>
  <si>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</si>
  <si>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</si>
  <si>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</si>
  <si>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</si>
  <si>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</si>
  <si>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</si>
  <si>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</si>
  <si>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</si>
  <si>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</si>
  <si>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</si>
  <si>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</si>
  <si>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</si>
  <si>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</si>
  <si>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</si>
  <si>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</si>
  <si>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</si>
  <si>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</si>
  <si>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</si>
  <si>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</si>
  <si>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</si>
  <si>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</si>
  <si>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</si>
  <si>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</si>
  <si>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</si>
  <si>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</si>
  <si>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</si>
  <si>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</si>
  <si>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</si>
  <si>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</si>
  <si>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</si>
  <si>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</si>
  <si>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</si>
  <si>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</si>
  <si>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</si>
  <si>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</si>
  <si>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</si>
  <si>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</si>
  <si>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</si>
  <si>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</si>
  <si>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</si>
  <si>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</si>
  <si>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</si>
  <si>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</si>
  <si>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</si>
  <si>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</si>
  <si>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</si>
  <si>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</si>
  <si>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</si>
  <si>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</si>
  <si>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</si>
  <si>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</si>
  <si>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</si>
  <si>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</si>
  <si>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</si>
  <si>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</si>
  <si>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</si>
  <si>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</si>
  <si>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</si>
  <si>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</si>
  <si>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</si>
  <si>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</si>
  <si>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</si>
  <si>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</si>
  <si>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</si>
  <si>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</si>
  <si>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</si>
  <si>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</si>
  <si>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</si>
  <si>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</si>
  <si>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</si>
  <si>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</si>
  <si>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</si>
  <si>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</si>
  <si>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</si>
  <si>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</si>
  <si>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</si>
  <si>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</si>
  <si>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</si>
  <si>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</si>
  <si>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</si>
  <si>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</si>
  <si>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</si>
  <si>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</si>
  <si>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</si>
  <si>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</si>
  <si>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</si>
  <si>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</si>
  <si>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</si>
  <si>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</si>
  <si>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</si>
  <si>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</si>
  <si>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</si>
  <si>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</si>
  <si>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</si>
  <si>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</si>
  <si>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</si>
  <si>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</si>
  <si>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</si>
  <si>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</si>
  <si>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</si>
  <si>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</si>
  <si>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</si>
  <si>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</si>
  <si>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</si>
  <si>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</si>
  <si>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</si>
  <si>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</si>
  <si>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</si>
  <si>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</si>
  <si>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</si>
  <si>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</si>
  <si>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</si>
  <si>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</si>
  <si>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</si>
  <si>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</si>
  <si>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</si>
  <si>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</si>
  <si>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</si>
  <si>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</si>
  <si>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</si>
  <si>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</si>
  <si>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</si>
  <si>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</si>
  <si>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</si>
  <si>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</si>
  <si>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</si>
  <si>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</si>
  <si>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</si>
  <si>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</si>
  <si>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</si>
  <si>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</si>
  <si>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</si>
  <si>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</si>
  <si>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</si>
  <si>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</si>
  <si>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</si>
  <si>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</si>
  <si>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</si>
  <si>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</si>
  <si>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</si>
  <si>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</si>
  <si>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</si>
  <si>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</si>
  <si>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</si>
  <si>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</si>
  <si>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</si>
  <si>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</si>
  <si>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</si>
  <si>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</si>
  <si>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</si>
  <si>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</si>
  <si>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</si>
  <si>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</si>
  <si>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</si>
  <si>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</si>
  <si>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</si>
  <si>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</si>
  <si>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</si>
  <si>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</si>
  <si>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</si>
  <si>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</si>
  <si>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</si>
  <si>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</si>
  <si>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</si>
  <si>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</si>
  <si>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</si>
  <si>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</si>
  <si>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</si>
  <si>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</si>
  <si>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</si>
  <si>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</si>
  <si>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</si>
  <si>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</si>
  <si>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</si>
  <si>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</si>
  <si>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</si>
  <si>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</si>
  <si>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</si>
  <si>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</si>
  <si>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</si>
  <si>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</si>
  <si>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</si>
  <si>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</si>
  <si>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</si>
  <si>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</si>
  <si>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</si>
  <si>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</si>
  <si>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</si>
  <si>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</si>
  <si>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</si>
  <si>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</si>
  <si>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</si>
  <si>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</si>
  <si>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</si>
  <si>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</si>
  <si>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</si>
  <si>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</si>
  <si>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</si>
  <si>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</si>
  <si>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</si>
  <si>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</si>
  <si>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</si>
  <si>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</si>
  <si>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</si>
  <si>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</si>
  <si>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</si>
  <si>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</si>
  <si>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</si>
  <si>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</si>
  <si>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</si>
  <si>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</si>
  <si>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</si>
  <si>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</si>
  <si>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</si>
  <si>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</si>
  <si>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</si>
  <si>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</si>
  <si>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</si>
  <si>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</si>
  <si>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</si>
  <si>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</si>
  <si>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</si>
  <si>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</si>
  <si>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</si>
  <si>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</si>
  <si>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</si>
  <si>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</si>
  <si>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</si>
  <si>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</si>
  <si>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</si>
  <si>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</si>
  <si>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</si>
  <si>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</si>
  <si>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</si>
  <si>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</si>
  <si>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</si>
  <si>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</si>
  <si>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</si>
  <si>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</si>
  <si>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</si>
  <si>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</si>
  <si>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</si>
  <si>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</si>
  <si>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</si>
  <si>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</si>
  <si>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</si>
  <si>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</si>
  <si>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</si>
  <si>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</si>
  <si>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</si>
  <si>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</si>
  <si>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</si>
  <si>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</si>
  <si>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</si>
  <si>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</si>
  <si>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</si>
  <si>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</si>
  <si>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</si>
  <si>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</si>
  <si>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</si>
  <si>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</si>
  <si>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</si>
  <si>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</si>
  <si>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</si>
  <si>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</si>
  <si>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</si>
  <si>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</si>
  <si>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</si>
  <si>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</si>
  <si>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</si>
  <si>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</si>
  <si>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</si>
  <si>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</si>
  <si>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</si>
  <si>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</si>
  <si>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</si>
  <si>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</si>
  <si>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</si>
  <si>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</si>
  <si>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</si>
  <si>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</si>
  <si>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</si>
  <si>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</si>
  <si>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</si>
  <si>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</si>
  <si>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</si>
  <si>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</si>
  <si>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</si>
  <si>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</si>
  <si>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</si>
  <si>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</si>
  <si>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</si>
  <si>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</si>
  <si>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</si>
  <si>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</si>
  <si>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</si>
  <si>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</si>
  <si>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</si>
  <si>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</si>
  <si>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</si>
  <si>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</si>
  <si>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</si>
  <si>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</si>
  <si>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</si>
  <si>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</si>
  <si>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</si>
  <si>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</si>
  <si>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</si>
  <si>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</si>
  <si>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</si>
  <si>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</si>
  <si>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</si>
  <si>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</si>
  <si>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</si>
  <si>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</si>
  <si>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</si>
  <si>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</si>
  <si>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</si>
  <si>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</si>
  <si>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</si>
  <si>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</si>
  <si>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</si>
  <si>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</si>
  <si>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</si>
  <si>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</si>
  <si>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</si>
  <si>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</si>
  <si>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</si>
  <si>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</si>
  <si>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</si>
  <si>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</si>
  <si>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</si>
  <si>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</si>
  <si>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</si>
  <si>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</si>
  <si>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</si>
  <si>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</si>
  <si>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</si>
  <si>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</si>
  <si>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</si>
  <si>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</si>
  <si>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</si>
  <si>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</si>
  <si>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</si>
  <si>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</si>
  <si>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</si>
  <si>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</si>
  <si>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</si>
  <si>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</si>
  <si>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</si>
  <si>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</si>
  <si>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</si>
  <si>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</si>
  <si>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</si>
  <si>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</si>
  <si>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</si>
  <si>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</si>
  <si>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</si>
  <si>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</si>
  <si>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</si>
  <si>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</si>
  <si>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</si>
  <si>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</si>
  <si>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</si>
  <si>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</si>
  <si>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</si>
  <si>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</si>
  <si>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</si>
  <si>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</si>
  <si>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</si>
  <si>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</si>
  <si>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</si>
  <si>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</si>
  <si>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</si>
  <si>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</si>
  <si>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</si>
  <si>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</si>
  <si>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</si>
  <si>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</si>
  <si>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</si>
  <si>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</si>
  <si>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</si>
  <si>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</si>
  <si>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</si>
  <si>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</si>
  <si>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</si>
  <si>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</si>
  <si>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</si>
  <si>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</si>
  <si>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</si>
  <si>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</si>
  <si>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</si>
  <si>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</si>
  <si>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</si>
  <si>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</si>
  <si>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</si>
  <si>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</si>
  <si>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</si>
  <si>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</si>
  <si>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</si>
  <si>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</si>
  <si>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</si>
  <si>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</si>
  <si>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</si>
  <si>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</si>
  <si>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</si>
  <si>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</si>
  <si>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</si>
  <si>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</si>
  <si>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</si>
  <si>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</si>
  <si>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</si>
  <si>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</si>
  <si>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</si>
  <si>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</si>
  <si>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</si>
  <si>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</si>
  <si>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</si>
  <si>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</si>
  <si>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</si>
  <si>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</si>
  <si>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</si>
  <si>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</si>
  <si>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</si>
  <si>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</si>
  <si>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</si>
  <si>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</si>
  <si>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</si>
  <si>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</si>
  <si>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</si>
  <si>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</si>
  <si>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</si>
  <si>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</si>
  <si>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</si>
  <si>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</si>
  <si>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</si>
  <si>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</si>
  <si>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</si>
  <si>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</si>
  <si>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</si>
  <si>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</si>
  <si>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</si>
  <si>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</si>
  <si>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</si>
  <si>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</si>
  <si>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</si>
  <si>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</si>
  <si>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</si>
  <si>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</si>
  <si>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</si>
  <si>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</si>
  <si>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</si>
  <si>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</si>
  <si>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</si>
  <si>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</si>
  <si>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</si>
  <si>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</si>
  <si>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</si>
  <si>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</si>
  <si>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</si>
  <si>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</si>
  <si>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</si>
  <si>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</si>
  <si>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</si>
  <si>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</si>
  <si>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</si>
  <si>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</si>
  <si>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</si>
  <si>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</si>
  <si>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</si>
  <si>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</si>
  <si>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</si>
  <si>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</si>
  <si>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</si>
  <si>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</si>
  <si>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</si>
  <si>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</si>
  <si>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</si>
  <si>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</si>
  <si>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</si>
  <si>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</si>
  <si>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</si>
  <si>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</si>
  <si>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</si>
  <si>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</si>
  <si>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</si>
  <si>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</si>
  <si>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</si>
  <si>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</si>
  <si>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</si>
  <si>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</si>
  <si>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</si>
  <si>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</si>
  <si>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</si>
  <si>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</si>
  <si>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</si>
  <si>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</si>
  <si>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</si>
  <si>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</si>
  <si>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</si>
  <si>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</si>
  <si>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</si>
  <si>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</si>
  <si>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</si>
  <si>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</si>
  <si>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</si>
  <si>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</si>
  <si>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</si>
  <si>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</si>
  <si>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</si>
  <si>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</si>
  <si>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</si>
  <si>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</si>
  <si>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</si>
  <si>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</si>
  <si>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</si>
  <si>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</si>
  <si>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</si>
  <si>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</si>
  <si>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</si>
  <si>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</si>
  <si>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</si>
  <si>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</si>
  <si>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</si>
  <si>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</si>
  <si>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</si>
  <si>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</si>
  <si>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</si>
  <si>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</si>
  <si>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</si>
  <si>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</si>
  <si>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</si>
  <si>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</si>
  <si>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</si>
  <si>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</si>
  <si>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</si>
  <si>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</si>
  <si>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</si>
  <si>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</si>
  <si>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</si>
  <si>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</si>
  <si>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</si>
  <si>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</si>
  <si>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</si>
  <si>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</si>
  <si>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</si>
  <si>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</si>
  <si>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</si>
  <si>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</si>
  <si>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</si>
  <si>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</si>
  <si>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</si>
  <si>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</si>
  <si>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</si>
  <si>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</si>
  <si>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</si>
  <si>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</si>
  <si>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</si>
  <si>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</si>
  <si>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</si>
  <si>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</si>
  <si>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</si>
  <si>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</si>
  <si>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</si>
  <si>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</si>
  <si>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</si>
  <si>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</si>
  <si>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</si>
  <si>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</si>
  <si>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</si>
  <si>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</si>
  <si>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</si>
  <si>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</si>
  <si>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</si>
  <si>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</si>
  <si>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</si>
  <si>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</si>
  <si>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</si>
  <si>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</si>
  <si>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</si>
  <si>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</si>
  <si>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</si>
  <si>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</si>
  <si>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</si>
  <si>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</si>
  <si>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</si>
  <si>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</si>
  <si>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</si>
  <si>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</si>
  <si>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</si>
  <si>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</si>
  <si>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</si>
  <si>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</si>
  <si>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</si>
  <si>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</si>
  <si>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</si>
  <si>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</si>
  <si>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</si>
  <si>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</si>
  <si>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</si>
  <si>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</si>
  <si>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</si>
  <si>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</si>
  <si>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</si>
  <si>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</si>
  <si>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</si>
  <si>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</si>
  <si>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</si>
  <si>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</si>
  <si>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</si>
  <si>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</si>
  <si>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</si>
  <si>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</si>
  <si>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</si>
  <si>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</si>
  <si>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</si>
  <si>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</si>
  <si>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</si>
  <si>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</si>
  <si>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</si>
  <si>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</si>
  <si>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</si>
  <si>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</si>
  <si>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</si>
  <si>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</si>
  <si>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</si>
  <si>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</si>
  <si>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</si>
  <si>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</si>
  <si>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</si>
  <si>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</si>
  <si>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</si>
  <si>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</si>
  <si>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</si>
  <si>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</si>
  <si>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</si>
  <si>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</si>
  <si>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</si>
  <si>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</si>
  <si>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</si>
  <si>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</si>
  <si>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</si>
  <si>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</si>
  <si>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</si>
  <si>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</si>
  <si>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</si>
  <si>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</si>
  <si>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</si>
  <si>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</si>
  <si>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</si>
  <si>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</si>
  <si>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</si>
  <si>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</si>
  <si>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</si>
  <si>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</si>
  <si>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</si>
  <si>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</si>
  <si>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</si>
  <si>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</si>
  <si>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</si>
  <si>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</si>
  <si>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</si>
  <si>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</si>
  <si>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</si>
  <si>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</si>
  <si>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</si>
  <si>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</si>
  <si>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</si>
  <si>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</si>
  <si>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</si>
  <si>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</si>
  <si>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</si>
  <si>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</si>
  <si>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</si>
  <si>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</si>
  <si>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</si>
  <si>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</si>
  <si>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</si>
  <si>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</si>
  <si>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</si>
  <si>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</si>
  <si>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</si>
  <si>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</si>
  <si>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</si>
  <si>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</si>
  <si>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</si>
  <si>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</si>
  <si>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</si>
  <si>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</si>
  <si>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</si>
  <si>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</si>
  <si>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</si>
  <si>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</si>
  <si>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</si>
  <si>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</si>
  <si>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</si>
  <si>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</si>
  <si>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</si>
  <si>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</si>
  <si>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</si>
  <si>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</si>
  <si>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</si>
  <si>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</si>
  <si>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</si>
  <si>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</si>
  <si>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</si>
  <si>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</si>
  <si>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</si>
  <si>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</si>
  <si>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</si>
  <si>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</si>
  <si>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</si>
  <si>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</si>
  <si>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</si>
  <si>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</si>
  <si>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</si>
  <si>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</si>
  <si>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</si>
  <si>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</si>
  <si>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</si>
  <si>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</si>
  <si>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</si>
  <si>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</si>
  <si>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</si>
  <si>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</si>
  <si>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</si>
  <si>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</si>
  <si>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</si>
  <si>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</si>
  <si>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</si>
  <si>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</si>
  <si>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</si>
  <si>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</si>
  <si>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</si>
  <si>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</si>
  <si>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</si>
  <si>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</si>
  <si>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</si>
  <si>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</si>
  <si>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</si>
  <si>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</si>
  <si>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</si>
  <si>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</si>
  <si>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</si>
  <si>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</si>
  <si>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</si>
  <si>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</si>
  <si>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</si>
  <si>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</si>
  <si>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</si>
  <si>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</si>
  <si>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</si>
  <si>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</si>
  <si>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</si>
  <si>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</si>
  <si>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</si>
  <si>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</si>
  <si>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</si>
  <si>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</si>
  <si>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</si>
  <si>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</si>
  <si>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</si>
  <si>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</si>
  <si>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</si>
  <si>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</si>
  <si>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</si>
  <si>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</si>
  <si>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</si>
  <si>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</si>
  <si>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</si>
  <si>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</si>
  <si>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</si>
  <si>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</si>
  <si>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</si>
  <si>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</si>
  <si>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</si>
  <si>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</si>
  <si>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</si>
  <si>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</si>
  <si>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</si>
  <si>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</si>
  <si>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</si>
  <si>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</si>
  <si>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</si>
  <si>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</si>
  <si>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</si>
  <si>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</si>
  <si>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</si>
  <si>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</si>
  <si>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</si>
  <si>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</si>
  <si>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</si>
  <si>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</si>
  <si>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</si>
  <si>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</si>
  <si>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</si>
  <si>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</si>
  <si>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</si>
  <si>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</si>
  <si>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</si>
  <si>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</si>
  <si>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</si>
  <si>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</si>
  <si>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</si>
  <si>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</si>
  <si>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</si>
  <si>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</si>
  <si>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</si>
  <si>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</si>
  <si>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</si>
  <si>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</si>
  <si>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</si>
  <si>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</si>
  <si>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</si>
  <si>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</si>
  <si>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</si>
  <si>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</si>
  <si>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</si>
  <si>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</si>
  <si>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</si>
  <si>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</si>
  <si>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</si>
  <si>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</si>
  <si>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</si>
  <si>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</si>
  <si>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</si>
  <si>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</si>
  <si>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</si>
  <si>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</si>
  <si>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</si>
  <si>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</si>
  <si>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</si>
  <si>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</si>
  <si>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</si>
  <si>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</si>
  <si>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</si>
  <si>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</si>
  <si>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</si>
  <si>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</si>
  <si>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</si>
  <si>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</si>
  <si>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</si>
  <si>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</si>
  <si>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</si>
  <si>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</si>
  <si>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</si>
  <si>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</si>
  <si>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</si>
  <si>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</si>
  <si>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</si>
  <si>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</si>
  <si>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</si>
  <si>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</si>
  <si>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</si>
  <si>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</si>
  <si>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</si>
  <si>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</si>
  <si>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</si>
  <si>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</si>
  <si>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</si>
  <si>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</si>
  <si>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</si>
  <si>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</si>
  <si>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</si>
  <si>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</si>
  <si>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</si>
  <si>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</si>
  <si>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</si>
  <si>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</si>
  <si>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</si>
  <si>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</si>
  <si>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</si>
  <si>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</si>
  <si>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</si>
  <si>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</si>
  <si>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</si>
  <si>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</si>
  <si>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</si>
  <si>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</si>
  <si>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</si>
  <si>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</si>
  <si>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</si>
  <si>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</si>
  <si>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</si>
  <si>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</si>
  <si>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</si>
  <si>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</si>
  <si>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</si>
  <si>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</si>
  <si>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</si>
  <si>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</si>
  <si>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</si>
  <si>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</si>
  <si>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</si>
  <si>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</si>
  <si>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</si>
  <si>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</si>
  <si>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</si>
  <si>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</si>
  <si>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</si>
  <si>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</si>
  <si>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</si>
  <si>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</si>
  <si>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</si>
  <si>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</si>
  <si>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</si>
  <si>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</si>
  <si>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</si>
  <si>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</si>
  <si>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</si>
  <si>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</si>
  <si>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</si>
  <si>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</si>
  <si>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</si>
  <si>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</si>
  <si>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</si>
  <si>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</si>
  <si>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</si>
  <si>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</si>
  <si>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</si>
  <si>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</si>
  <si>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</si>
  <si>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</si>
  <si>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</si>
  <si>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</si>
  <si>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</si>
  <si>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</si>
  <si>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</si>
  <si>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</si>
  <si>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</si>
  <si>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</si>
  <si>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</si>
  <si>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</si>
  <si>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</si>
  <si>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</si>
  <si>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</si>
  <si>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</si>
  <si>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</si>
  <si>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</si>
  <si>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</si>
  <si>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</si>
  <si>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</si>
  <si>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</si>
  <si>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</si>
  <si>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</si>
  <si>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</si>
  <si>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</si>
  <si>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</si>
  <si>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</si>
  <si>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</si>
  <si>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</si>
  <si>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</si>
  <si>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</si>
  <si>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</si>
  <si>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</si>
  <si>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</si>
  <si>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</si>
  <si>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</si>
  <si>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</si>
  <si>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</si>
  <si>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</si>
  <si>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</si>
  <si>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</si>
  <si>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</si>
  <si>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</si>
  <si>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</si>
  <si>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</si>
  <si>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</si>
  <si>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</si>
  <si>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</si>
  <si>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</si>
  <si>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</si>
  <si>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</si>
  <si>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</si>
  <si>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</si>
  <si>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</si>
  <si>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</si>
  <si>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</si>
  <si>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</si>
  <si>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</si>
  <si>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</si>
  <si>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</si>
  <si>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</si>
  <si>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</si>
  <si>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</si>
  <si>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</si>
  <si>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</si>
  <si>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</si>
  <si>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</si>
  <si>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</si>
  <si>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</si>
  <si>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</si>
  <si>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</si>
  <si>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</si>
  <si>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</si>
  <si>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</si>
  <si>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</si>
  <si>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</si>
  <si>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</si>
  <si>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</si>
  <si>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</si>
  <si>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</si>
  <si>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</si>
  <si>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</si>
  <si>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</si>
  <si>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</si>
  <si>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</si>
  <si>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</si>
  <si>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</si>
  <si>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</si>
  <si>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</si>
  <si>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</si>
  <si>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</si>
  <si>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</si>
  <si>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</si>
  <si>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</si>
  <si>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</si>
  <si>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</si>
  <si>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</si>
  <si>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</si>
  <si>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</si>
  <si>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</si>
  <si>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</si>
  <si>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</si>
  <si>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</si>
  <si>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</si>
  <si>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</si>
  <si>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</si>
  <si>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</si>
  <si>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</si>
  <si>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</si>
  <si>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</si>
  <si>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</si>
  <si>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</si>
  <si>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</si>
  <si>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</si>
  <si>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</si>
  <si>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</si>
  <si>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</si>
  <si>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</si>
  <si>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</si>
  <si>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</si>
  <si>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</si>
  <si>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</si>
  <si>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</si>
  <si>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</si>
  <si>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</si>
  <si>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</si>
  <si>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</si>
  <si>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</si>
  <si>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</si>
  <si>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</si>
  <si>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</si>
  <si>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</si>
  <si>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</si>
  <si>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</si>
  <si>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</si>
  <si>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</si>
  <si>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</si>
  <si>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</si>
  <si>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</si>
  <si>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</si>
  <si>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</si>
  <si>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</si>
  <si>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</si>
  <si>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</si>
  <si>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</si>
  <si>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</si>
  <si>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</si>
  <si>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</si>
  <si>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</si>
  <si>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</si>
  <si>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</si>
  <si>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</si>
  <si>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</si>
  <si>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</si>
  <si>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</si>
  <si>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</si>
  <si>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</si>
  <si>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</si>
  <si>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</si>
  <si>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</si>
  <si>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</si>
  <si>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</si>
  <si>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</si>
  <si>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</si>
  <si>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</si>
  <si>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</si>
  <si>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</si>
  <si>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</si>
  <si>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</si>
  <si>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</si>
  <si>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</si>
  <si>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</si>
  <si>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</si>
  <si>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</si>
  <si>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</si>
  <si>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</si>
  <si>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</si>
  <si>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</si>
  <si>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</si>
  <si>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</si>
  <si>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</si>
  <si>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</si>
  <si>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</si>
  <si>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</si>
  <si>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</si>
  <si>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</si>
  <si>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</si>
  <si>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</si>
  <si>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</si>
  <si>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</si>
  <si>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</si>
  <si>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</si>
  <si>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</si>
  <si>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</si>
  <si>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</si>
  <si>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</si>
  <si>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</si>
  <si>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</si>
  <si>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</si>
  <si>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</si>
  <si>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</si>
  <si>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</si>
  <si>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</si>
  <si>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</si>
  <si>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</si>
  <si>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</si>
  <si>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</si>
  <si>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</si>
  <si>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</si>
  <si>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</si>
  <si>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</si>
  <si>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</si>
  <si>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</si>
  <si>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</si>
  <si>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</si>
  <si>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</si>
  <si>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</si>
  <si>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</si>
  <si>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</si>
  <si>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</si>
  <si>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</si>
  <si>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</si>
  <si>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</si>
  <si>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</si>
  <si>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</si>
  <si>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</si>
  <si>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</si>
  <si>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</si>
  <si>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</si>
  <si>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</si>
  <si>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</si>
  <si>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</si>
  <si>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</si>
  <si>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</si>
  <si>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</si>
  <si>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</si>
  <si>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</si>
  <si>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</si>
  <si>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</si>
  <si>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</si>
  <si>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</si>
  <si>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</si>
  <si>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</si>
  <si>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</si>
  <si>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</si>
  <si>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</si>
  <si>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</si>
  <si>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</si>
  <si>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</si>
  <si>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</si>
  <si>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</si>
  <si>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</si>
  <si>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</si>
  <si>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</si>
  <si>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</si>
  <si>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</si>
  <si>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</si>
  <si>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</si>
  <si>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</si>
  <si>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</si>
  <si>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</si>
  <si>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</si>
  <si>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</si>
  <si>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</si>
  <si>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</si>
  <si>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</si>
  <si>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</si>
  <si>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</si>
  <si>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</si>
  <si>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</si>
  <si>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</si>
  <si>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</si>
  <si>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</si>
  <si>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</si>
  <si>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</si>
  <si>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</si>
  <si>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</si>
  <si>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</si>
  <si>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</si>
  <si>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</si>
  <si>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</si>
  <si>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</si>
  <si>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</si>
  <si>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</si>
  <si>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</si>
  <si>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</si>
  <si>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</si>
  <si>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</si>
  <si>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</si>
  <si>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</si>
  <si>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</si>
  <si>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</si>
  <si>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</si>
  <si>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</si>
  <si>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</si>
  <si>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</si>
  <si>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</si>
  <si>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</si>
  <si>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</si>
  <si>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</si>
  <si>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</si>
  <si>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</si>
  <si>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</si>
  <si>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</si>
  <si>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</si>
  <si>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</si>
  <si>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</si>
  <si>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</si>
  <si>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</si>
  <si>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</si>
  <si>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</si>
  <si>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</si>
  <si>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</si>
  <si>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</si>
  <si>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</si>
  <si>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</si>
  <si>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</si>
  <si>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</si>
  <si>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</si>
  <si>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</si>
  <si>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</si>
  <si>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</si>
  <si>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</si>
  <si>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</si>
  <si>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</si>
  <si>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</si>
  <si>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</si>
  <si>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</si>
  <si>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</si>
  <si>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</si>
  <si>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</si>
  <si>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</si>
  <si>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</si>
  <si>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</si>
  <si>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</si>
  <si>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</si>
  <si>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</si>
  <si>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</si>
  <si>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</si>
  <si>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</si>
  <si>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</si>
  <si>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</si>
  <si>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</si>
  <si>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</si>
  <si>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</si>
  <si>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</si>
  <si>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</si>
  <si>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</si>
  <si>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</si>
  <si>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</si>
  <si>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</si>
  <si>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</si>
  <si>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</si>
  <si>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</si>
  <si>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</si>
  <si>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</si>
  <si>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</si>
  <si>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</si>
  <si>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</si>
  <si>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</si>
  <si>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</si>
  <si>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</si>
  <si>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</si>
  <si>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</si>
  <si>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</si>
  <si>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</si>
  <si>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</si>
  <si>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</si>
  <si>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</si>
  <si>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</si>
  <si>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</si>
  <si>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</si>
  <si>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</si>
  <si>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</si>
  <si>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</si>
  <si>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</si>
  <si>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</si>
  <si>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</si>
  <si>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</si>
  <si>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</si>
  <si>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</si>
  <si>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</si>
  <si>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</si>
  <si>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</si>
  <si>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</si>
  <si>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</si>
  <si>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</si>
  <si>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</si>
  <si>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</si>
  <si>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</si>
  <si>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</si>
  <si>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</si>
  <si>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</si>
  <si>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</si>
  <si>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</si>
  <si>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</si>
  <si>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</si>
  <si>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</si>
  <si>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</si>
  <si>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</si>
  <si>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</si>
  <si>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</si>
  <si>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</si>
  <si>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</si>
  <si>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</si>
  <si>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</si>
  <si>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</si>
  <si>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</si>
  <si>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</si>
  <si>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</si>
  <si>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</si>
  <si>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</si>
  <si>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</si>
  <si>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</si>
  <si>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</si>
  <si>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</si>
  <si>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</si>
  <si>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</si>
  <si>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</si>
  <si>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</si>
  <si>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</si>
  <si>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</si>
  <si>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</si>
  <si>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</si>
  <si>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</si>
  <si>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</si>
  <si>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</si>
  <si>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</si>
  <si>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</si>
  <si>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</si>
  <si>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</si>
  <si>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</si>
  <si>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</si>
  <si>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</si>
  <si>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</si>
  <si>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</si>
  <si>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</si>
  <si>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</si>
  <si>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</si>
  <si>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</si>
  <si>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</si>
  <si>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</si>
  <si>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</si>
  <si>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</si>
  <si>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</si>
  <si>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</si>
  <si>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</si>
  <si>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</si>
  <si>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</si>
  <si>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</si>
  <si>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</si>
  <si>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</si>
  <si>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</si>
  <si>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</si>
  <si>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</si>
  <si>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</si>
  <si>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</si>
  <si>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</si>
  <si>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</si>
  <si>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</si>
  <si>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</si>
  <si>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</si>
  <si>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</si>
  <si>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</si>
  <si>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</si>
  <si>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</si>
  <si>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</si>
  <si>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</si>
  <si>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</si>
  <si>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</si>
  <si>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</si>
  <si>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</si>
  <si>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</si>
  <si>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</si>
  <si>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</si>
  <si>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</si>
  <si>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</si>
  <si>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</si>
  <si>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</si>
  <si>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</si>
  <si>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</si>
  <si>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</si>
  <si>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</si>
  <si>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</si>
  <si>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</si>
  <si>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</si>
  <si>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</si>
  <si>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</si>
  <si>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</si>
  <si>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</si>
  <si>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</si>
  <si>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</si>
  <si>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</si>
  <si>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</si>
  <si>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</si>
  <si>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</si>
  <si>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</si>
  <si>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</si>
  <si>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</si>
  <si>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</si>
  <si>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</si>
  <si>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</si>
  <si>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</si>
  <si>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</si>
  <si>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</si>
  <si>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</si>
  <si>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</si>
  <si>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</si>
  <si>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</si>
  <si>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</si>
  <si>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</si>
  <si>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</si>
  <si>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</si>
  <si>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</si>
  <si>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</si>
  <si>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</si>
  <si>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</si>
  <si>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</si>
  <si>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</si>
  <si>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</si>
  <si>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</si>
  <si>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</si>
  <si>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</si>
  <si>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</si>
  <si>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</si>
  <si>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</si>
  <si>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</si>
  <si>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</si>
  <si>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</si>
  <si>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</si>
  <si>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</si>
  <si>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</si>
  <si>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</si>
  <si>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</si>
  <si>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</si>
  <si>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</si>
  <si>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</si>
  <si>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</si>
  <si>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</si>
  <si>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</si>
  <si>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</si>
  <si>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</si>
  <si>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</si>
  <si>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</si>
  <si>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</si>
  <si>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</si>
  <si>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</si>
  <si>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</si>
  <si>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</si>
  <si>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</si>
  <si>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</si>
  <si>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</si>
  <si>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</si>
  <si>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</si>
  <si>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</si>
  <si>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</si>
  <si>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</si>
  <si>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</si>
  <si>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</si>
  <si>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</si>
  <si>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</si>
  <si>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</si>
  <si>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</si>
  <si>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</si>
  <si>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</si>
  <si>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</si>
  <si>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</si>
  <si>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</si>
  <si>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</si>
  <si>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</si>
  <si>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</si>
  <si>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</si>
  <si>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</si>
  <si>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</si>
  <si>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</si>
  <si>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</si>
  <si>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</si>
  <si>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</si>
  <si>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</si>
  <si>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</si>
  <si>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</si>
  <si>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</si>
  <si>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</si>
  <si>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</si>
  <si>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</si>
  <si>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</si>
  <si>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</si>
  <si>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</si>
  <si>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</si>
  <si>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</si>
  <si>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</si>
  <si>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</si>
  <si>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</si>
  <si>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</si>
  <si>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</si>
  <si>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</si>
  <si>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</si>
  <si>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</si>
  <si>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</si>
  <si>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</si>
  <si>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</si>
  <si>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</si>
  <si>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</si>
  <si>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</si>
  <si>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</si>
  <si>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</si>
  <si>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</si>
  <si>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</si>
  <si>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</si>
  <si>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</si>
  <si>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</si>
  <si>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</si>
  <si>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</si>
  <si>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</si>
  <si>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</si>
  <si>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</si>
  <si>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</si>
  <si>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</si>
  <si>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</si>
  <si>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</si>
  <si>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</si>
  <si>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</si>
  <si>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</si>
  <si>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</si>
  <si>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</si>
  <si>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</si>
  <si>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</si>
  <si>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</si>
  <si>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</si>
  <si>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</si>
  <si>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</si>
  <si>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</si>
  <si>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</si>
  <si>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</si>
  <si>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</si>
  <si>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</si>
  <si>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</si>
  <si>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</si>
  <si>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</si>
  <si>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</si>
  <si>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</si>
  <si>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</si>
  <si>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</si>
  <si>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</si>
  <si>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</si>
  <si>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</si>
  <si>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</si>
  <si>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</si>
  <si>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</si>
  <si>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</si>
  <si>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</si>
  <si>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</si>
  <si>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</si>
  <si>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</si>
  <si>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</si>
  <si>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</si>
  <si>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</si>
  <si>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</si>
  <si>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</si>
  <si>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</si>
  <si>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</si>
  <si>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</si>
  <si>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</si>
  <si>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</si>
  <si>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</si>
  <si>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</si>
  <si>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</si>
  <si>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</si>
  <si>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</si>
  <si>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</si>
  <si>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</si>
  <si>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</si>
  <si>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</si>
  <si>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</si>
  <si>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</si>
  <si>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</si>
  <si>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</si>
  <si>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</si>
  <si>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</si>
  <si>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</si>
  <si>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</si>
  <si>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</si>
  <si>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</si>
  <si>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</si>
  <si>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</si>
  <si>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</si>
  <si>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</si>
  <si>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</si>
  <si>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</si>
  <si>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</si>
  <si>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</si>
  <si>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</si>
  <si>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</si>
  <si>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</si>
  <si>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</si>
  <si>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</si>
  <si>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</si>
  <si>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</si>
  <si>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</si>
  <si>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</si>
  <si>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</si>
  <si>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</si>
  <si>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</si>
  <si>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</si>
  <si>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</si>
  <si>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</si>
  <si>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</si>
  <si>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</si>
  <si>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</si>
  <si>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</si>
  <si>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</si>
  <si>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</si>
  <si>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</si>
  <si>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</si>
  <si>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</si>
  <si>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</si>
  <si>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</si>
  <si>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</si>
  <si>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</si>
  <si>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</si>
  <si>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</si>
  <si>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</si>
  <si>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</si>
  <si>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</si>
  <si>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</si>
  <si>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</si>
  <si>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</si>
  <si>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</si>
  <si>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</si>
  <si>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</si>
  <si>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</si>
  <si>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</si>
  <si>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</si>
  <si>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</si>
  <si>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</si>
  <si>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</si>
  <si>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</si>
  <si>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</si>
  <si>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</si>
  <si>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</si>
  <si>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</si>
  <si>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</si>
  <si>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</si>
  <si>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</si>
  <si>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</si>
  <si>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</si>
  <si>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</si>
  <si>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</si>
  <si>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</si>
  <si>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</si>
  <si>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</si>
  <si>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</si>
  <si>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</si>
  <si>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</si>
  <si>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</si>
  <si>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</si>
  <si>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</si>
  <si>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</si>
  <si>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</si>
  <si>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</si>
  <si>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</si>
  <si>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</si>
  <si>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</si>
  <si>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</si>
  <si>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</si>
  <si>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</si>
  <si>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</si>
  <si>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</si>
  <si>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</si>
  <si>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</si>
  <si>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</si>
  <si>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</si>
  <si>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</si>
  <si>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</si>
  <si>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</si>
  <si>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</si>
  <si>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</si>
  <si>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</si>
  <si>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</si>
  <si>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</si>
  <si>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</si>
  <si>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</si>
  <si>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</si>
  <si>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</si>
  <si>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</si>
  <si>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</si>
  <si>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</si>
  <si>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</si>
  <si>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</si>
  <si>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</si>
  <si>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</si>
  <si>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</si>
  <si>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</si>
  <si>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</si>
  <si>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</si>
  <si>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</si>
  <si>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</si>
  <si>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</si>
  <si>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</si>
  <si>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</si>
  <si>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</si>
  <si>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</si>
  <si>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</si>
  <si>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</si>
  <si>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</si>
  <si>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</si>
  <si>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</si>
  <si>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</si>
  <si>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</si>
  <si>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</si>
  <si>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</si>
  <si>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</si>
  <si>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</si>
  <si>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</si>
  <si>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</si>
  <si>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</si>
  <si>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</si>
  <si>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</si>
  <si>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</si>
  <si>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</si>
  <si>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</si>
  <si>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</si>
  <si>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</si>
  <si>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</si>
  <si>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</si>
  <si>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</si>
  <si>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</si>
  <si>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</si>
  <si>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</si>
  <si>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</si>
  <si>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</si>
  <si>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</si>
  <si>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</si>
  <si>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</si>
  <si>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</si>
  <si>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</si>
  <si>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</si>
  <si>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</si>
  <si>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</si>
  <si>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</si>
  <si>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</si>
  <si>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</si>
  <si>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</si>
  <si>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</si>
  <si>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</si>
  <si>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</si>
  <si>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</si>
  <si>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</si>
  <si>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</si>
  <si>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</si>
  <si>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</si>
  <si>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</si>
  <si>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</si>
  <si>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</si>
  <si>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</si>
  <si>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</si>
  <si>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</si>
  <si>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</si>
  <si>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</si>
  <si>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</si>
  <si>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</si>
  <si>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</si>
  <si>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</si>
  <si>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</si>
  <si>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</si>
  <si>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</si>
  <si>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</si>
  <si>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</si>
  <si>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</si>
  <si>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</si>
  <si>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</si>
  <si>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</si>
  <si>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</si>
  <si>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</si>
  <si>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</si>
  <si>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</si>
  <si>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</si>
  <si>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</si>
  <si>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</si>
  <si>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</si>
  <si>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</si>
  <si>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</si>
  <si>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</si>
  <si>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</si>
  <si>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</si>
  <si>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</si>
  <si>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</si>
  <si>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</si>
  <si>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</si>
  <si>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</si>
  <si>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</si>
  <si>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</si>
  <si>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</si>
  <si>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</si>
  <si>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</si>
  <si>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</si>
  <si>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</si>
  <si>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</si>
  <si>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</si>
  <si>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</si>
  <si>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</si>
  <si>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</si>
  <si>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</si>
  <si>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</si>
  <si>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</si>
  <si>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</si>
  <si>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</si>
  <si>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</si>
  <si>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</si>
  <si>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</si>
  <si>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</si>
  <si>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</si>
  <si>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</si>
  <si>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</si>
  <si>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</si>
  <si>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</si>
  <si>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</si>
  <si>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</si>
  <si>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</si>
  <si>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</si>
  <si>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</si>
  <si>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</si>
  <si>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</si>
  <si>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</si>
  <si>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</si>
  <si>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</si>
  <si>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</si>
  <si>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</si>
  <si>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</si>
  <si>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</si>
  <si>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</si>
  <si>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</si>
  <si>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</si>
  <si>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</si>
  <si>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</si>
  <si>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</si>
  <si>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</si>
  <si>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</si>
  <si>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</si>
  <si>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</si>
  <si>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</si>
  <si>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</si>
  <si>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</si>
  <si>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</si>
  <si>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</si>
  <si>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</si>
  <si>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</si>
  <si>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</si>
  <si>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</si>
  <si>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</si>
  <si>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</si>
  <si>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</si>
  <si>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</si>
  <si>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</si>
  <si>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</si>
  <si>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</si>
  <si>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</si>
  <si>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</si>
  <si>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</si>
  <si>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</si>
  <si>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</si>
  <si>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</si>
  <si>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</si>
  <si>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</si>
  <si>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</si>
  <si>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</si>
  <si>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</si>
  <si>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</si>
  <si>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</si>
  <si>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</si>
  <si>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</si>
  <si>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</si>
  <si>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</si>
  <si>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</si>
  <si>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</si>
  <si>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</si>
  <si>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</si>
  <si>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</si>
  <si>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</si>
  <si>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</si>
  <si>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</si>
  <si>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</si>
  <si>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</si>
  <si>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</si>
  <si>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</si>
  <si>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</si>
  <si>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</si>
  <si>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</si>
  <si>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</si>
  <si>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</si>
  <si>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</si>
  <si>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</si>
  <si>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</si>
  <si>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</si>
  <si>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</si>
  <si>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</si>
  <si>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</si>
  <si>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</si>
  <si>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</si>
  <si>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</si>
  <si>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</si>
  <si>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</si>
  <si>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</si>
  <si>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</si>
  <si>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</si>
  <si>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</si>
  <si>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</si>
  <si>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</si>
  <si>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</si>
  <si>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</si>
  <si>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</si>
  <si>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</si>
  <si>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</si>
  <si>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</si>
  <si>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</si>
  <si>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</si>
  <si>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</si>
  <si>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</si>
  <si>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</si>
  <si>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</si>
  <si>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</si>
  <si>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</si>
  <si>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</si>
  <si>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</si>
  <si>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</si>
  <si>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</si>
  <si>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</si>
  <si>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</si>
  <si>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</si>
  <si>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</si>
  <si>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</si>
  <si>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</si>
  <si>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</si>
  <si>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</si>
  <si>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</si>
  <si>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</si>
  <si>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</si>
  <si>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</si>
  <si>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</si>
  <si>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</si>
  <si>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</si>
  <si>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</si>
  <si>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</si>
  <si>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</si>
  <si>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</si>
  <si>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</si>
  <si>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</si>
  <si>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</si>
  <si>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</si>
  <si>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</si>
  <si>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</si>
  <si>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</si>
  <si>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</si>
  <si>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</si>
  <si>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</si>
  <si>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</si>
  <si>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</si>
  <si>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</si>
  <si>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</si>
  <si>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</si>
  <si>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</si>
  <si>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</si>
  <si>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</si>
  <si>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</si>
  <si>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</si>
  <si>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</si>
  <si>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</si>
  <si>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</si>
  <si>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</si>
  <si>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</si>
  <si>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</si>
  <si>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</si>
  <si>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</si>
  <si>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</si>
  <si>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</si>
  <si>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</si>
  <si>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</si>
  <si>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</si>
  <si>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</si>
  <si>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</si>
  <si>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</si>
  <si>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</si>
  <si>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</si>
  <si>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</si>
  <si>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</si>
  <si>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</si>
  <si>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</si>
  <si>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</si>
  <si>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</si>
  <si>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</si>
  <si>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</si>
  <si>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</si>
  <si>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</si>
  <si>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</si>
  <si>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</si>
  <si>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</si>
  <si>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</si>
  <si>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</si>
  <si>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</si>
  <si>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</si>
  <si>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</si>
  <si>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</si>
  <si>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</si>
  <si>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</si>
  <si>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</si>
  <si>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</si>
  <si>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</si>
  <si>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</si>
  <si>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</si>
  <si>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</si>
  <si>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</si>
  <si>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</si>
  <si>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</si>
  <si>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</si>
  <si>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</si>
  <si>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</si>
  <si>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</si>
  <si>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</si>
  <si>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</si>
  <si>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</si>
  <si>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</si>
  <si>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</si>
  <si>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</si>
  <si>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</si>
  <si>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</si>
  <si>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</si>
  <si>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</si>
  <si>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</si>
  <si>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</si>
  <si>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</si>
  <si>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</si>
  <si>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</si>
  <si>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</si>
  <si>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</si>
  <si>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</si>
  <si>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</si>
  <si>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</si>
  <si>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</si>
  <si>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</si>
  <si>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</si>
  <si>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</si>
  <si>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</si>
  <si>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</si>
  <si>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</si>
  <si>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</si>
  <si>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</si>
  <si>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</si>
  <si>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</si>
  <si>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</si>
  <si>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</si>
  <si>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</si>
  <si>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</si>
  <si>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</si>
  <si>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</si>
  <si>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</si>
  <si>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</si>
  <si>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</si>
  <si>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</si>
  <si>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</si>
  <si>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</si>
  <si>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</si>
  <si>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</si>
  <si>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</si>
  <si>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</si>
  <si>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</si>
  <si>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</si>
  <si>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</si>
  <si>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</si>
  <si>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</si>
  <si>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</si>
  <si>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</si>
  <si>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</si>
  <si>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</si>
  <si>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</si>
  <si>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</si>
  <si>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</si>
  <si>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</si>
  <si>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</si>
  <si>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</si>
  <si>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</si>
  <si>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</si>
  <si>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</si>
  <si>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</si>
  <si>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</si>
  <si>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</si>
  <si>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</si>
  <si>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</si>
  <si>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</si>
  <si>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</si>
  <si>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</si>
  <si>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</si>
  <si>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</si>
  <si>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</si>
  <si>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</si>
  <si>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</si>
  <si>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</si>
  <si>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</si>
  <si>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</si>
  <si>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</si>
  <si>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</si>
  <si>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</si>
  <si>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</si>
  <si>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</si>
  <si>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</si>
  <si>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</si>
  <si>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</si>
  <si>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</si>
  <si>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</si>
  <si>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</si>
  <si>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</si>
  <si>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</si>
  <si>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</si>
  <si>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</si>
  <si>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</si>
  <si>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</si>
  <si>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</si>
  <si>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</si>
  <si>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</si>
  <si>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</si>
  <si>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</si>
  <si>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</si>
  <si>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</si>
  <si>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</si>
  <si>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</si>
  <si>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</si>
  <si>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</si>
  <si>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</si>
  <si>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</si>
  <si>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</si>
  <si>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</si>
  <si>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</si>
  <si>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</si>
  <si>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</si>
  <si>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</si>
  <si>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</si>
  <si>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</si>
  <si>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</si>
  <si>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</si>
  <si>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</si>
  <si>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</si>
  <si>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</si>
  <si>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</si>
  <si>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</si>
  <si>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</si>
  <si>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</si>
  <si>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</si>
  <si>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</si>
  <si>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</si>
  <si>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</si>
  <si>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</si>
  <si>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</si>
  <si>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</si>
  <si>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</si>
  <si>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</si>
  <si>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</si>
  <si>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</si>
  <si>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</si>
  <si>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</si>
  <si>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</si>
  <si>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</si>
  <si>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</si>
  <si>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</si>
  <si>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</si>
  <si>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</si>
  <si>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</si>
  <si>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</si>
  <si>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</si>
  <si>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</si>
  <si>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</si>
  <si>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</si>
  <si>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</si>
  <si>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</si>
  <si>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</si>
  <si>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</si>
  <si>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</si>
  <si>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</si>
  <si>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</si>
  <si>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</si>
  <si>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</si>
  <si>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</si>
  <si>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</si>
  <si>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</si>
  <si>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</si>
  <si>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</si>
  <si>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</si>
  <si>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</si>
  <si>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</si>
  <si>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</si>
  <si>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</si>
  <si>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</si>
  <si>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</si>
  <si>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</si>
  <si>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</si>
  <si>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</si>
  <si>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</si>
  <si>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</si>
  <si>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</si>
  <si>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</si>
  <si>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</si>
  <si>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</si>
  <si>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</si>
  <si>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</si>
  <si>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</si>
  <si>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</si>
  <si>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</si>
  <si>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</si>
  <si>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</si>
  <si>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</si>
  <si>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</si>
  <si>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</si>
  <si>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</si>
  <si>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</si>
  <si>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</si>
  <si>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</si>
  <si>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</si>
  <si>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</si>
  <si>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</si>
  <si>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</si>
  <si>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</si>
  <si>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</si>
  <si>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</si>
  <si>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</si>
  <si>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</si>
  <si>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</si>
  <si>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</si>
  <si>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</si>
  <si>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</si>
  <si>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</si>
  <si>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</si>
  <si>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</si>
  <si>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</si>
  <si>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</si>
  <si>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</si>
  <si>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</si>
  <si>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</si>
  <si>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</si>
  <si>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</si>
  <si>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</si>
  <si>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</si>
  <si>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</si>
  <si>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</si>
  <si>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</si>
  <si>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</si>
  <si>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</si>
  <si>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</si>
  <si>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</si>
  <si>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</si>
  <si>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</si>
  <si>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</si>
  <si>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</si>
  <si>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</si>
  <si>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</si>
  <si>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</si>
  <si>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</si>
  <si>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</si>
  <si>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</si>
  <si>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</si>
  <si>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</si>
  <si>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</si>
  <si>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</si>
  <si>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</si>
  <si>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</si>
  <si>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</si>
  <si>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</si>
  <si>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</si>
  <si>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</si>
  <si>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</si>
  <si>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</si>
  <si>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</si>
  <si>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</si>
  <si>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</si>
  <si>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</si>
  <si>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</si>
  <si>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</si>
  <si>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</si>
  <si>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</si>
  <si>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</si>
  <si>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</si>
  <si>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</si>
  <si>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</si>
  <si>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</si>
  <si>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</si>
  <si>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</si>
  <si>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</si>
  <si>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</si>
  <si>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</si>
  <si>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</si>
  <si>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</si>
  <si>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</si>
  <si>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</si>
  <si>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</si>
  <si>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</si>
  <si>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</si>
  <si>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</si>
  <si>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</si>
  <si>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</si>
  <si>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</si>
  <si>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</si>
  <si>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</si>
  <si>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</si>
  <si>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</si>
  <si>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</si>
  <si>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</si>
  <si>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</si>
  <si>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</si>
  <si>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</si>
  <si>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</si>
  <si>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</si>
  <si>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</si>
  <si>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</si>
  <si>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</si>
  <si>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</si>
  <si>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</si>
  <si>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</si>
  <si>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</si>
  <si>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</si>
  <si>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</si>
  <si>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</si>
  <si>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</si>
  <si>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</si>
  <si>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</si>
  <si>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</si>
  <si>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</si>
  <si>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</si>
  <si>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</si>
  <si>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</si>
  <si>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</si>
  <si>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</si>
  <si>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</si>
  <si>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</si>
  <si>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</si>
  <si>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</si>
  <si>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</si>
  <si>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</si>
  <si>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</si>
  <si>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</si>
  <si>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</si>
  <si>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</si>
  <si>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</si>
  <si>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</si>
  <si>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</si>
  <si>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</si>
  <si>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</si>
  <si>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</si>
  <si>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</si>
  <si>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</si>
  <si>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</si>
  <si>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</si>
  <si>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</si>
  <si>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</si>
  <si>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</si>
  <si>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</si>
  <si>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</si>
  <si>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</si>
  <si>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</si>
  <si>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</si>
  <si>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</si>
  <si>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</si>
  <si>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</si>
  <si>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</si>
  <si>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</si>
  <si>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</si>
  <si>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</si>
  <si>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</si>
  <si>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</si>
  <si>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</si>
  <si>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</si>
  <si>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</si>
  <si>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</si>
  <si>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</si>
  <si>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</si>
  <si>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</si>
  <si>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</si>
  <si>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</si>
  <si>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</si>
  <si>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</si>
  <si>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</si>
  <si>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</si>
  <si>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</si>
  <si>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</si>
  <si>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</si>
  <si>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</si>
  <si>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</si>
  <si>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</si>
  <si>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</si>
  <si>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</si>
  <si>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</si>
  <si>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</si>
  <si>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</si>
  <si>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</si>
  <si>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</si>
  <si>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</si>
  <si>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</si>
  <si>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</si>
  <si>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</si>
  <si>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</si>
  <si>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</si>
  <si>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</si>
  <si>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</si>
  <si>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</si>
  <si>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</si>
  <si>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</si>
  <si>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</si>
  <si>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</si>
  <si>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</si>
  <si>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</si>
  <si>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</si>
  <si>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</si>
  <si>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</si>
  <si>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</si>
  <si>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</si>
  <si>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</si>
  <si>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</si>
  <si>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</si>
  <si>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</si>
  <si>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</si>
  <si>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</si>
  <si>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</si>
  <si>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</si>
  <si>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</si>
  <si>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</si>
  <si>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</si>
  <si>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</si>
  <si>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</si>
  <si>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</si>
  <si>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</si>
  <si>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</si>
  <si>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</si>
  <si>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</si>
  <si>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</si>
  <si>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</si>
  <si>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</si>
  <si>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</si>
  <si>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</si>
  <si>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</si>
  <si>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</si>
  <si>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</si>
  <si>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</si>
  <si>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</si>
  <si>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</si>
  <si>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</si>
  <si>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</si>
  <si>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</si>
  <si>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</si>
  <si>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</si>
  <si>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</si>
  <si>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</si>
  <si>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</si>
  <si>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</si>
  <si>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</si>
  <si>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</si>
  <si>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</si>
  <si>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</si>
  <si>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</si>
  <si>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</si>
  <si>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</si>
  <si>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</si>
  <si>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</si>
  <si>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</si>
  <si>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</si>
  <si>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</si>
  <si>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</si>
  <si>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</si>
  <si>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</si>
  <si>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</si>
  <si>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</si>
  <si>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</si>
  <si>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</si>
  <si>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</si>
  <si>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</si>
  <si>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</si>
  <si>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</si>
  <si>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</si>
  <si>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</si>
  <si>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</si>
  <si>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</si>
  <si>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</si>
  <si>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</si>
  <si>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</si>
  <si>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</si>
  <si>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</si>
  <si>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</si>
  <si>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</si>
  <si>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</si>
  <si>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</si>
  <si>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</si>
  <si>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</si>
  <si>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</si>
  <si>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</si>
  <si>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</si>
  <si>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</si>
  <si>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</si>
  <si>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</si>
  <si>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</si>
  <si>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</si>
  <si>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</si>
  <si>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</si>
  <si>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</si>
  <si>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</si>
  <si>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</si>
  <si>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</si>
  <si>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</si>
  <si>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</si>
  <si>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</si>
  <si>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</si>
  <si>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</si>
  <si>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</si>
  <si>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</si>
  <si>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</si>
  <si>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</si>
  <si>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</si>
  <si>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</si>
  <si>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</si>
  <si>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</si>
  <si>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</si>
  <si>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</si>
  <si>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</si>
  <si>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</si>
  <si>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</si>
  <si>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</si>
  <si>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</si>
  <si>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</si>
  <si>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</si>
  <si>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</si>
  <si>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</si>
  <si>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</si>
  <si>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</si>
  <si>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</si>
  <si>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</si>
  <si>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</si>
  <si>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</si>
  <si>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</si>
  <si>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</si>
  <si>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</si>
  <si>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</si>
  <si>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</si>
  <si>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</si>
  <si>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</si>
  <si>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</si>
  <si>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</si>
  <si>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</si>
  <si>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</si>
  <si>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</si>
  <si>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</si>
  <si>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</si>
  <si>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</si>
  <si>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</si>
  <si>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</si>
  <si>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</si>
  <si>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</si>
  <si>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</si>
  <si>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</si>
  <si>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</si>
  <si>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</si>
  <si>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</si>
  <si>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</si>
  <si>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</si>
  <si>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</si>
  <si>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</si>
  <si>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</si>
  <si>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</si>
  <si>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</si>
  <si>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</si>
  <si>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</si>
  <si>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</si>
  <si>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</si>
  <si>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</si>
  <si>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</si>
  <si>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</si>
  <si>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</si>
  <si>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</si>
  <si>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</si>
  <si>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</si>
  <si>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</si>
  <si>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</si>
  <si>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</si>
  <si>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</si>
  <si>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</si>
  <si>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</si>
  <si>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</si>
  <si>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</si>
  <si>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</si>
  <si>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</si>
  <si>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</si>
  <si>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</si>
  <si>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</si>
  <si>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</si>
  <si>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</si>
  <si>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</si>
  <si>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</si>
  <si>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</si>
  <si>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</si>
  <si>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</si>
  <si>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</si>
  <si>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</si>
  <si>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</si>
  <si>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</si>
  <si>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</si>
  <si>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</si>
  <si>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</si>
  <si>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</si>
  <si>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</si>
  <si>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</si>
  <si>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</si>
  <si>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</si>
  <si>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</si>
  <si>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</si>
  <si>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</si>
  <si>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</si>
  <si>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</si>
  <si>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</si>
  <si>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</si>
  <si>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</si>
  <si>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</si>
  <si>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</si>
  <si>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</si>
  <si>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</si>
  <si>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</si>
  <si>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</si>
  <si>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</si>
  <si>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</si>
  <si>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</si>
  <si>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</si>
  <si>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</si>
  <si>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</si>
  <si>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</si>
  <si>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</si>
  <si>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</si>
  <si>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</si>
  <si>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</si>
  <si>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</si>
  <si>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</si>
  <si>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</si>
  <si>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</si>
  <si>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</si>
  <si>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</si>
  <si>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</si>
  <si>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</si>
  <si>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</si>
  <si>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</si>
  <si>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</si>
  <si>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</si>
  <si>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</si>
  <si>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</si>
  <si>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</si>
  <si>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</si>
  <si>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</si>
  <si>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</si>
  <si>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</si>
  <si>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</si>
  <si>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</si>
  <si>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</si>
  <si>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</si>
  <si>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</si>
  <si>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</si>
  <si>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</si>
  <si>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</si>
  <si>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</si>
  <si>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</si>
  <si>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</si>
  <si>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</si>
  <si>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</si>
  <si>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</si>
  <si>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</si>
  <si>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</si>
  <si>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</si>
  <si>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</si>
  <si>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</si>
  <si>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</si>
  <si>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</si>
  <si>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</si>
  <si>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</si>
  <si>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</si>
  <si>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</si>
  <si>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</si>
  <si>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</si>
  <si>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</si>
  <si>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</si>
  <si>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</si>
  <si>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</si>
  <si>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</si>
  <si>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</si>
  <si>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</si>
  <si>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</si>
  <si>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</si>
  <si>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</si>
  <si>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</si>
  <si>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</si>
  <si>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</si>
  <si>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</si>
  <si>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</si>
  <si>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</si>
  <si>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</si>
  <si>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</si>
  <si>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</si>
  <si>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</si>
  <si>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</si>
  <si>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</si>
  <si>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</si>
  <si>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</si>
  <si>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</si>
  <si>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</si>
  <si>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</si>
  <si>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</si>
  <si>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</si>
  <si>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</si>
  <si>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</si>
  <si>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</si>
  <si>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</si>
  <si>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</si>
  <si>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</si>
  <si>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</si>
  <si>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</si>
  <si>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</si>
  <si>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</si>
  <si>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</si>
  <si>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</si>
  <si>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</si>
  <si>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</si>
  <si>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</si>
  <si>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</si>
  <si>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</si>
  <si>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</si>
  <si>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</si>
  <si>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</si>
  <si>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</si>
  <si>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</si>
  <si>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</si>
  <si>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</si>
  <si>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</si>
  <si>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</si>
  <si>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</si>
  <si>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</si>
  <si>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</si>
  <si>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</si>
  <si>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</si>
  <si>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</si>
  <si>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</si>
  <si>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</si>
  <si>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</si>
  <si>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</si>
  <si>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</si>
  <si>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</si>
  <si>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</si>
  <si>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</si>
  <si>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</si>
  <si>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</si>
  <si>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</si>
  <si>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</si>
  <si>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</si>
  <si>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</si>
  <si>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</si>
  <si>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</si>
  <si>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</si>
  <si>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</si>
  <si>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</si>
  <si>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</si>
  <si>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</si>
  <si>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</si>
  <si>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</si>
  <si>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</si>
  <si>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</si>
  <si>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</si>
  <si>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</si>
  <si>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</si>
  <si>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</si>
  <si>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</si>
  <si>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</si>
  <si>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</si>
  <si>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</si>
  <si>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</si>
  <si>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</si>
  <si>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</si>
  <si>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</si>
  <si>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</si>
  <si>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</si>
  <si>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</si>
  <si>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</si>
  <si>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</si>
  <si>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</si>
  <si>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</si>
  <si>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</si>
  <si>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</si>
  <si>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</si>
  <si>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</si>
  <si>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</si>
  <si>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</si>
  <si>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</si>
  <si>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</si>
  <si>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</si>
  <si>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</si>
  <si>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</si>
  <si>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</si>
  <si>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</si>
  <si>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</si>
  <si>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</si>
  <si>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</si>
  <si>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</si>
  <si>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</si>
  <si>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</si>
  <si>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</si>
  <si>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</si>
  <si>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</si>
  <si>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</si>
  <si>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</si>
  <si>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</si>
  <si>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</si>
  <si>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</si>
  <si>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</si>
  <si>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</si>
  <si>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</si>
  <si>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</si>
  <si>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</si>
  <si>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</si>
  <si>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</si>
  <si>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</si>
  <si>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</si>
  <si>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</si>
  <si>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</si>
  <si>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</si>
  <si>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</si>
  <si>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</si>
  <si>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</si>
  <si>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</si>
  <si>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</si>
  <si>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</si>
  <si>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</si>
  <si>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</si>
  <si>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</si>
  <si>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</si>
  <si>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</si>
  <si>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</si>
  <si>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</si>
  <si>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</si>
  <si>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</si>
  <si>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</si>
  <si>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</si>
  <si>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</si>
  <si>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</si>
  <si>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</si>
  <si>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</si>
  <si>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</si>
  <si>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</si>
  <si>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</si>
  <si>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</si>
  <si>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</si>
  <si>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</si>
  <si>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</si>
  <si>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</si>
  <si>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</si>
  <si>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</si>
  <si>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</si>
  <si>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</si>
  <si>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</si>
  <si>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</si>
  <si>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</si>
  <si>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</si>
  <si>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</si>
  <si>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</si>
  <si>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</si>
  <si>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</si>
  <si>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</si>
  <si>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</si>
  <si>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</si>
  <si>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</si>
  <si>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</si>
  <si>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</si>
  <si>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</si>
  <si>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</si>
  <si>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</si>
  <si>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</si>
  <si>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</si>
  <si>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</si>
  <si>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</si>
  <si>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</si>
  <si>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</si>
  <si>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</si>
  <si>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</si>
  <si>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</si>
  <si>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</si>
  <si>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</si>
  <si>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</si>
  <si>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</si>
  <si>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</si>
  <si>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</si>
  <si>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</si>
  <si>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</si>
  <si>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</si>
  <si>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</si>
  <si>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</si>
  <si>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</si>
  <si>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</si>
  <si>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</si>
  <si>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</si>
  <si>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</si>
  <si>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</si>
  <si>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</si>
  <si>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</si>
  <si>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</si>
  <si>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</si>
  <si>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</si>
  <si>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</si>
  <si>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</si>
  <si>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</si>
  <si>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</si>
  <si>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</si>
  <si>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</si>
  <si>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</si>
  <si>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</si>
  <si>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</si>
  <si>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</si>
  <si>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</si>
  <si>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</si>
  <si>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</si>
  <si>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</si>
  <si>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</si>
  <si>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</si>
  <si>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</si>
  <si>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</si>
  <si>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</si>
  <si>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</si>
  <si>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</si>
  <si>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</si>
  <si>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</si>
  <si>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</si>
  <si>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</si>
  <si>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</si>
  <si>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</si>
  <si>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</si>
  <si>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</si>
  <si>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</si>
  <si>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</si>
  <si>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</si>
  <si>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</si>
  <si>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</si>
  <si>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</si>
  <si>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</si>
  <si>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</si>
  <si>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</si>
  <si>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</si>
  <si>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</si>
  <si>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</si>
  <si>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</si>
  <si>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</si>
  <si>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</si>
  <si>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</si>
  <si>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</si>
  <si>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</si>
  <si>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</si>
  <si>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</si>
  <si>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</si>
  <si>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</si>
  <si>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</si>
  <si>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</si>
  <si>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</si>
  <si>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</si>
  <si>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</si>
  <si>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</si>
  <si>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</si>
  <si>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</si>
  <si>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</si>
  <si>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</si>
  <si>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</si>
  <si>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</si>
  <si>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</si>
  <si>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</si>
  <si>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</si>
  <si>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</si>
  <si>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</si>
  <si>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</si>
  <si>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</si>
  <si>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</si>
  <si>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</si>
  <si>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</si>
  <si>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</si>
  <si>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</si>
  <si>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</si>
  <si>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</si>
  <si>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</si>
  <si>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</si>
  <si>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</si>
  <si>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</si>
  <si>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</si>
  <si>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</si>
  <si>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</si>
  <si>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</si>
  <si>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</si>
  <si>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</si>
  <si>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</si>
  <si>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</si>
  <si>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</si>
  <si>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</si>
  <si>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</si>
  <si>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</si>
  <si>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</si>
  <si>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</si>
  <si>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</si>
  <si>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</si>
  <si>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</si>
  <si>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</si>
  <si>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</si>
  <si>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</si>
  <si>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</si>
  <si>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</si>
  <si>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</si>
  <si>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</si>
  <si>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</si>
  <si>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</si>
  <si>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</si>
  <si>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</si>
  <si>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</si>
  <si>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</si>
  <si>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</si>
  <si>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</si>
  <si>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</si>
  <si>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</si>
  <si>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</si>
  <si>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</si>
  <si>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</si>
  <si>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</si>
  <si>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</si>
  <si>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</si>
  <si>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</si>
  <si>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</si>
  <si>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</si>
  <si>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</si>
  <si>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</si>
  <si>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</si>
  <si>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</si>
  <si>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</si>
  <si>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</si>
  <si>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</si>
  <si>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</si>
  <si>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</si>
  <si>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</si>
  <si>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</si>
  <si>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</si>
  <si>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</si>
  <si>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</si>
  <si>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</si>
  <si>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</si>
  <si>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</si>
  <si>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</si>
  <si>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</si>
  <si>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</si>
  <si>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</si>
  <si>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</si>
  <si>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</si>
  <si>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</si>
  <si>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</si>
  <si>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</si>
  <si>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</si>
  <si>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</si>
  <si>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</si>
  <si>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</si>
  <si>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</si>
  <si>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</si>
  <si>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</si>
  <si>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</si>
  <si>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</si>
  <si>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</si>
  <si>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</si>
  <si>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</si>
  <si>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</si>
  <si>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</si>
  <si>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</si>
  <si>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</si>
  <si>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</si>
  <si>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</si>
  <si>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</si>
  <si>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</si>
  <si>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</si>
  <si>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</si>
  <si>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</si>
  <si>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</si>
  <si>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</si>
  <si>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</si>
  <si>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</si>
  <si>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</si>
  <si>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</si>
  <si>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</si>
  <si>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</si>
  <si>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</si>
  <si>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</si>
  <si>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</si>
  <si>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</si>
  <si>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</si>
  <si>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</si>
  <si>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</si>
  <si>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</si>
  <si>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</si>
  <si>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</si>
  <si>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</si>
  <si>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</si>
  <si>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</si>
  <si>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</si>
  <si>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</si>
  <si>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</si>
  <si>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</si>
  <si>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</si>
  <si>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</si>
  <si>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</si>
  <si>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</si>
  <si>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</si>
  <si>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</si>
  <si>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</si>
  <si>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</si>
  <si>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</si>
  <si>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</si>
  <si>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</si>
  <si>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</si>
  <si>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</si>
  <si>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</si>
  <si>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</si>
  <si>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</si>
  <si>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</si>
  <si>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</si>
  <si>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</si>
  <si>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</si>
  <si>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</si>
  <si>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</si>
  <si>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</si>
  <si>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</si>
  <si>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</si>
  <si>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</si>
  <si>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</si>
  <si>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</si>
  <si>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</si>
  <si>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</si>
  <si>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</si>
  <si>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</si>
  <si>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</si>
  <si>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</si>
  <si>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</si>
  <si>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</si>
  <si>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</si>
  <si>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</si>
  <si>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</si>
  <si>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</si>
  <si>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</si>
  <si>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</si>
  <si>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</si>
  <si>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</si>
  <si>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</si>
  <si>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</si>
  <si>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</si>
  <si>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</si>
  <si>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</si>
  <si>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</si>
  <si>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</si>
  <si>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</si>
  <si>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</si>
  <si>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</si>
  <si>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</si>
  <si>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</si>
  <si>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</si>
  <si>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</si>
  <si>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</si>
  <si>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</si>
  <si>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</si>
  <si>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</si>
  <si>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</si>
  <si>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</si>
  <si>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</si>
  <si>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</si>
  <si>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</si>
  <si>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</si>
  <si>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</si>
  <si>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</si>
  <si>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</si>
  <si>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</si>
  <si>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</si>
  <si>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</si>
  <si>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</si>
  <si>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</si>
  <si>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</si>
  <si>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</si>
  <si>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</si>
  <si>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</si>
  <si>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</si>
  <si>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</si>
  <si>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</si>
  <si>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</si>
  <si>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</si>
  <si>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</si>
  <si>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</si>
  <si>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</si>
  <si>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</si>
  <si>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</si>
  <si>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</si>
  <si>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</si>
  <si>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</si>
  <si>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</si>
  <si>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</si>
  <si>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</si>
  <si>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</si>
  <si>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</si>
  <si>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</si>
  <si>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</si>
  <si>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</si>
  <si>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</si>
  <si>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</si>
  <si>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</si>
  <si>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</si>
  <si>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</si>
  <si>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</si>
  <si>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</si>
  <si>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</si>
  <si>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</si>
  <si>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</si>
  <si>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</si>
  <si>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</si>
  <si>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</si>
  <si>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</si>
  <si>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</si>
  <si>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</si>
  <si>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</si>
  <si>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</si>
  <si>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</si>
  <si>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</si>
  <si>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</si>
  <si>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</si>
  <si>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</si>
  <si>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</si>
  <si>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</si>
  <si>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</si>
  <si>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</si>
  <si>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</si>
  <si>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</si>
  <si>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</si>
  <si>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</si>
  <si>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</si>
  <si>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</si>
  <si>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</si>
  <si>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</si>
  <si>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</si>
  <si>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</si>
  <si>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</si>
  <si>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</si>
  <si>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</si>
  <si>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</si>
  <si>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</si>
  <si>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</si>
  <si>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</si>
  <si>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</si>
  <si>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</si>
  <si>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</si>
  <si>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</si>
  <si>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</si>
  <si>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</si>
  <si>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</si>
  <si>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</si>
  <si>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</si>
  <si>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</si>
  <si>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</si>
  <si>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</si>
  <si>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</si>
  <si>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</si>
  <si>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</si>
  <si>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</si>
  <si>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</si>
  <si>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</si>
  <si>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</si>
  <si>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</si>
  <si>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</si>
  <si>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</si>
  <si>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</si>
  <si>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</si>
  <si>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</si>
  <si>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</si>
  <si>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</si>
  <si>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</si>
  <si>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</si>
  <si>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</si>
  <si>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</si>
  <si>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</si>
  <si>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</si>
  <si>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</si>
  <si>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</si>
  <si>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</si>
  <si>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</si>
  <si>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</si>
  <si>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</si>
  <si>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</si>
  <si>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</si>
  <si>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</si>
  <si>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</si>
  <si>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</si>
  <si>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</si>
  <si>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</si>
  <si>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</si>
  <si>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</si>
  <si>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</si>
  <si>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</si>
  <si>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</si>
  <si>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</si>
  <si>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</si>
  <si>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</si>
  <si>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</si>
  <si>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</si>
  <si>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</si>
  <si>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</si>
  <si>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</si>
  <si>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</si>
  <si>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</si>
  <si>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</si>
  <si>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</si>
  <si>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</si>
  <si>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</si>
  <si>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</si>
  <si>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</si>
  <si>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</si>
  <si>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</si>
  <si>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</si>
  <si>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</si>
  <si>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</si>
  <si>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</si>
  <si>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</si>
  <si>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</si>
  <si>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</si>
  <si>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</si>
  <si>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</si>
  <si>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</si>
  <si>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</si>
  <si>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</si>
  <si>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</si>
  <si>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</si>
  <si>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</si>
  <si>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</si>
  <si>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</si>
  <si>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</si>
  <si>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</si>
  <si>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</si>
  <si>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</si>
  <si>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</si>
  <si>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</si>
  <si>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</si>
  <si>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</si>
  <si>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</si>
  <si>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</si>
  <si>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</si>
  <si>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</si>
  <si>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</si>
  <si>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</si>
  <si>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</si>
  <si>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</si>
  <si>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</si>
  <si>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</si>
  <si>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</si>
  <si>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</si>
  <si>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</si>
  <si>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</si>
  <si>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</si>
  <si>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</si>
  <si>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</si>
  <si>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</si>
  <si>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</si>
  <si>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</si>
  <si>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</si>
  <si>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</si>
  <si>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</si>
  <si>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</si>
  <si>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</si>
  <si>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</si>
  <si>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</si>
  <si>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</si>
  <si>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</si>
  <si>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</si>
  <si>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</si>
  <si>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</si>
  <si>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</si>
  <si>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</si>
  <si>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</si>
  <si>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</si>
  <si>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</si>
  <si>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</si>
  <si>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</si>
  <si>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</si>
  <si>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</si>
  <si>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</si>
  <si>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</si>
  <si>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</si>
  <si>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</si>
  <si>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</si>
  <si>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</si>
  <si>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</si>
  <si>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</si>
  <si>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</si>
  <si>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</si>
  <si>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</si>
  <si>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</si>
  <si>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</si>
  <si>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</si>
  <si>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</si>
  <si>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</si>
  <si>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</si>
  <si>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</si>
  <si>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</si>
  <si>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</si>
  <si>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</si>
  <si>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</si>
  <si>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</si>
  <si>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</si>
  <si>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</si>
  <si>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</si>
  <si>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</si>
  <si>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</si>
  <si>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</si>
  <si>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</si>
  <si>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</si>
  <si>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</si>
  <si>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</si>
  <si>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</si>
  <si>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</si>
  <si>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</si>
  <si>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</si>
  <si>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</si>
  <si>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</si>
  <si>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</si>
  <si>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</si>
  <si>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</si>
  <si>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</si>
  <si>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</si>
  <si>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</si>
  <si>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</si>
  <si>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</si>
  <si>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</si>
  <si>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</si>
  <si>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</si>
  <si>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</si>
  <si>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</si>
  <si>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</si>
  <si>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</si>
  <si>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</si>
  <si>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</si>
  <si>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</si>
  <si>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</si>
  <si>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</si>
  <si>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</si>
  <si>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</si>
  <si>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</si>
  <si>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</si>
  <si>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</si>
  <si>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</si>
  <si>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</si>
  <si>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</si>
  <si>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</si>
  <si>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</si>
  <si>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</si>
  <si>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</si>
  <si>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</si>
  <si>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</si>
  <si>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</si>
  <si>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</si>
  <si>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</si>
  <si>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</si>
  <si>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</si>
  <si>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</si>
  <si>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</si>
  <si>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</si>
  <si>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</si>
  <si>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</si>
  <si>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</si>
  <si>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</si>
  <si>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</si>
  <si>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</si>
  <si>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</si>
  <si>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</si>
  <si>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</si>
  <si>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</si>
  <si>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</si>
  <si>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</si>
  <si>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</si>
  <si>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</si>
  <si>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</si>
  <si>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</si>
  <si>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</si>
  <si>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</si>
  <si>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</si>
  <si>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</si>
  <si>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</si>
  <si>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</si>
  <si>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</si>
  <si>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</si>
  <si>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</si>
  <si>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</si>
  <si>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</si>
  <si>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</si>
  <si>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</si>
  <si>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</si>
  <si>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</si>
  <si>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</si>
  <si>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</si>
  <si>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</si>
  <si>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</si>
  <si>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</si>
  <si>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</si>
  <si>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</si>
  <si>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</si>
  <si>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</si>
  <si>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</si>
  <si>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</si>
  <si>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</si>
  <si>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</si>
  <si>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</si>
  <si>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</si>
  <si>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</si>
  <si>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</si>
  <si>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</si>
  <si>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</si>
  <si>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</si>
  <si>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</si>
  <si>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</si>
  <si>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</si>
  <si>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</si>
  <si>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</si>
  <si>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</si>
  <si>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</si>
  <si>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</si>
  <si>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</si>
  <si>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</si>
  <si>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</si>
  <si>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</si>
  <si>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</si>
  <si>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</si>
  <si>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</si>
  <si>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</si>
  <si>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</si>
  <si>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</si>
  <si>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</si>
  <si>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</si>
  <si>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</si>
  <si>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</si>
  <si>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</si>
  <si>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</si>
  <si>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</si>
  <si>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</si>
  <si>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</si>
  <si>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</si>
  <si>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</si>
  <si>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</si>
  <si>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</si>
  <si>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</si>
  <si>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</si>
  <si>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</si>
  <si>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</si>
  <si>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</si>
  <si>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</si>
  <si>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</si>
  <si>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</si>
  <si>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</si>
  <si>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</si>
  <si>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</si>
  <si>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</si>
  <si>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</si>
  <si>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</si>
  <si>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</si>
  <si>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</si>
  <si>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</si>
  <si>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</si>
  <si>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</si>
  <si>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</si>
  <si>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</si>
  <si>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</si>
  <si>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</si>
  <si>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</si>
  <si>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</si>
  <si>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</si>
  <si>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</si>
  <si>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</si>
  <si>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</si>
  <si>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</si>
  <si>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</si>
  <si>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</si>
  <si>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</si>
  <si>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</si>
  <si>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</si>
  <si>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</si>
  <si>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</si>
  <si>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</si>
  <si>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</si>
  <si>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</si>
  <si>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</si>
  <si>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</si>
  <si>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</si>
  <si>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</si>
  <si>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</si>
  <si>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</si>
  <si>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</si>
  <si>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</si>
  <si>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</si>
  <si>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</si>
  <si>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</si>
  <si>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</si>
  <si>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</si>
  <si>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</si>
  <si>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</si>
  <si>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</si>
  <si>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</si>
  <si>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</si>
  <si>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</si>
  <si>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</si>
  <si>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</si>
  <si>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</si>
  <si>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</si>
  <si>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</si>
  <si>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</si>
  <si>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</si>
  <si>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</si>
  <si>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</si>
  <si>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</si>
  <si>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</si>
  <si>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</si>
  <si>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</si>
  <si>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</si>
  <si>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</si>
  <si>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</si>
  <si>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</si>
  <si>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</si>
  <si>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</si>
  <si>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</si>
  <si>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</si>
  <si>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</si>
  <si>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</si>
  <si>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</si>
  <si>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</si>
  <si>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</si>
  <si>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</si>
  <si>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</si>
  <si>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</si>
  <si>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</si>
  <si>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</si>
  <si>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</si>
  <si>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</si>
  <si>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</si>
  <si>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</si>
  <si>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</si>
  <si>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</si>
  <si>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</si>
  <si>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</si>
  <si>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</si>
  <si>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</si>
  <si>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</si>
  <si>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</si>
  <si>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</si>
  <si>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</si>
  <si>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</si>
  <si>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</si>
  <si>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</si>
  <si>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</si>
  <si>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</si>
  <si>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</si>
  <si>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</si>
  <si>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</si>
  <si>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</si>
  <si>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</si>
  <si>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</si>
  <si>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</si>
  <si>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</si>
  <si>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</si>
  <si>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</si>
  <si>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</si>
  <si>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</si>
  <si>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</si>
  <si>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</si>
  <si>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</si>
  <si>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</si>
  <si>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</si>
  <si>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</si>
  <si>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</si>
  <si>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</si>
  <si>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</si>
  <si>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</si>
  <si>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</si>
  <si>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</si>
  <si>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</si>
  <si>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</si>
  <si>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</si>
  <si>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</si>
  <si>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</si>
  <si>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</si>
  <si>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</si>
  <si>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</si>
  <si>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</si>
  <si>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</si>
  <si>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</si>
  <si>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</si>
  <si>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</si>
  <si>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</si>
  <si>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</si>
  <si>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</si>
  <si>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</si>
  <si>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</si>
  <si>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</si>
  <si>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</si>
  <si>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</si>
  <si>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</si>
  <si>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</si>
  <si>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</si>
  <si>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</si>
  <si>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</si>
  <si>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</si>
  <si>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</si>
  <si>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</si>
  <si>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</si>
  <si>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</si>
  <si>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</si>
  <si>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</si>
  <si>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</si>
  <si>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</si>
  <si>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</si>
  <si>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</si>
  <si>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</si>
  <si>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</si>
  <si>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</si>
  <si>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</si>
  <si>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</si>
  <si>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</si>
  <si>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</si>
  <si>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</si>
  <si>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</si>
  <si>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</si>
  <si>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</si>
  <si>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</si>
  <si>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</si>
  <si>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</si>
  <si>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</si>
  <si>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</si>
  <si>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</si>
  <si>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</si>
  <si>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</si>
  <si>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</si>
  <si>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</si>
  <si>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</si>
  <si>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</si>
  <si>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</si>
  <si>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</si>
  <si>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</si>
  <si>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</si>
  <si>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</si>
  <si>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</si>
  <si>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</si>
  <si>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</si>
  <si>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</si>
  <si>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</si>
  <si>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</si>
  <si>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</si>
  <si>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</si>
  <si>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</si>
  <si>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</si>
  <si>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</si>
  <si>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</si>
  <si>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</si>
  <si>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</si>
  <si>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</si>
  <si>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</si>
  <si>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</si>
  <si>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</si>
  <si>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</si>
  <si>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</si>
  <si>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</si>
  <si>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</si>
  <si>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</si>
  <si>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</si>
  <si>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</si>
  <si>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</si>
  <si>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</si>
  <si>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</si>
  <si>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</si>
  <si>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</si>
  <si>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</si>
  <si>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</si>
  <si>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</si>
  <si>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</si>
  <si>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</si>
  <si>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</si>
  <si>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</si>
  <si>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</si>
  <si>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</si>
  <si>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</si>
  <si>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</si>
  <si>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</si>
  <si>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</si>
  <si>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</si>
  <si>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</si>
  <si>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</si>
  <si>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</si>
  <si>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</si>
  <si>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</si>
  <si>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</si>
  <si>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</si>
  <si>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</si>
  <si>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</si>
  <si>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</si>
  <si>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</si>
  <si>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</si>
  <si>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</si>
  <si>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</si>
  <si>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</si>
  <si>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</si>
  <si>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</si>
  <si>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</si>
  <si>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</si>
  <si>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</si>
  <si>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</si>
  <si>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</si>
  <si>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</si>
  <si>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</si>
  <si>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</si>
  <si>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</si>
  <si>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</si>
  <si>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</si>
  <si>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</si>
  <si>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</si>
  <si>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</si>
  <si>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</si>
  <si>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</si>
  <si>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</si>
  <si>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</si>
  <si>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</si>
  <si>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</si>
  <si>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</si>
  <si>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</si>
  <si>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</si>
  <si>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</si>
  <si>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</si>
  <si>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</si>
  <si>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</si>
  <si>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</si>
  <si>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</si>
  <si>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</si>
  <si>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</si>
  <si>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</si>
  <si>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</si>
  <si>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</si>
  <si>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</si>
  <si>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</si>
  <si>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</si>
  <si>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</si>
  <si>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</si>
  <si>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</si>
  <si>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</si>
  <si>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</si>
  <si>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</si>
  <si>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</si>
  <si>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</si>
  <si>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</si>
  <si>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</si>
  <si>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</si>
  <si>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</si>
  <si>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</si>
  <si>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</si>
  <si>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</si>
  <si>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</si>
  <si>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</si>
  <si>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</si>
  <si>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</si>
  <si>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</si>
  <si>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</si>
  <si>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</si>
  <si>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</si>
  <si>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</si>
  <si>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</si>
  <si>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</si>
  <si>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</si>
  <si>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</si>
  <si>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</si>
  <si>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</si>
  <si>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</si>
  <si>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</si>
  <si>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</si>
  <si>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</si>
  <si>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</si>
  <si>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</si>
  <si>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</si>
  <si>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</si>
  <si>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</si>
  <si>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</si>
  <si>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</si>
  <si>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</si>
  <si>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</si>
  <si>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</si>
  <si>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</si>
  <si>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</si>
  <si>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</si>
  <si>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</si>
  <si>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</si>
  <si>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</si>
  <si>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</si>
  <si>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</si>
  <si>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</si>
  <si>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</si>
  <si>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</si>
  <si>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</si>
  <si>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</si>
  <si>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</si>
  <si>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</si>
  <si>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</si>
  <si>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</si>
  <si>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</si>
  <si>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</si>
  <si>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</si>
  <si>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</si>
  <si>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</si>
  <si>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</si>
  <si>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</si>
  <si>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</si>
  <si>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</si>
  <si>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</si>
  <si>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</si>
  <si>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</si>
  <si>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</si>
  <si>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</si>
  <si>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</si>
  <si>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</si>
  <si>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</si>
  <si>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</si>
  <si>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</si>
  <si>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</si>
  <si>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</si>
  <si>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</si>
  <si>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</si>
  <si>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</si>
  <si>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</si>
  <si>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</si>
  <si>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</si>
  <si>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</si>
  <si>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</si>
  <si>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</si>
  <si>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</si>
  <si>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</si>
  <si>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</si>
  <si>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</si>
  <si>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</si>
  <si>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</si>
  <si>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</si>
  <si>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</si>
  <si>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</si>
  <si>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</si>
  <si>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</si>
  <si>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</si>
  <si>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</si>
  <si>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</si>
  <si>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</si>
  <si>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</si>
  <si>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</si>
  <si>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</si>
  <si>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</si>
  <si>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</si>
  <si>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</si>
  <si>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</si>
  <si>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</si>
  <si>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</si>
  <si>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</si>
  <si>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</si>
  <si>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</si>
  <si>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</si>
  <si>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</si>
  <si>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</si>
  <si>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</si>
  <si>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</si>
  <si>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</si>
  <si>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</si>
  <si>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</si>
  <si>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</si>
  <si>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</si>
  <si>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</si>
  <si>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</si>
  <si>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</si>
  <si>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</si>
  <si>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</si>
  <si>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</si>
  <si>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</si>
  <si>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</si>
  <si>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</si>
  <si>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</si>
  <si>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</si>
  <si>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</si>
  <si>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</si>
  <si>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</si>
  <si>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</si>
  <si>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</si>
  <si>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</si>
  <si>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</si>
  <si>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</si>
  <si>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</si>
  <si>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</si>
  <si>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</si>
  <si>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</si>
  <si>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</si>
  <si>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</si>
  <si>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</si>
  <si>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</si>
  <si>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</si>
  <si>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</si>
  <si>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</si>
  <si>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</si>
  <si>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</si>
  <si>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</si>
  <si>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</si>
  <si>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</si>
  <si>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</si>
  <si>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</si>
  <si>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</si>
  <si>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</si>
  <si>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</si>
  <si>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</si>
  <si>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</si>
  <si>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</si>
  <si>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</si>
  <si>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</si>
  <si>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</si>
  <si>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</si>
  <si>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</si>
  <si>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</si>
  <si>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</si>
  <si>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</si>
  <si>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</si>
  <si>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</si>
  <si>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</si>
  <si>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</si>
  <si>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</si>
  <si>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</si>
  <si>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</si>
  <si>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</si>
  <si>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</si>
  <si>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</si>
  <si>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</si>
  <si>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</si>
  <si>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</si>
  <si>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</si>
  <si>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</si>
  <si>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</si>
  <si>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</si>
  <si>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</si>
  <si>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</si>
  <si>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</si>
  <si>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</si>
  <si>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</si>
  <si>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</si>
  <si>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</si>
  <si>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</si>
  <si>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</si>
  <si>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</si>
  <si>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</si>
  <si>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</si>
  <si>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</si>
  <si>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</si>
  <si>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</si>
  <si>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</si>
  <si>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</si>
  <si>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</si>
  <si>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</si>
  <si>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</si>
  <si>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</si>
  <si>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</si>
  <si>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</si>
  <si>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</si>
  <si>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</si>
  <si>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</si>
  <si>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</si>
  <si>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</si>
  <si>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</si>
  <si>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</si>
  <si>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</si>
  <si>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</si>
  <si>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</si>
  <si>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</si>
  <si>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</si>
  <si>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</si>
  <si>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</si>
  <si>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</si>
  <si>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</si>
  <si>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</si>
  <si>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</si>
  <si>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</si>
  <si>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</si>
  <si>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</si>
  <si>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</si>
  <si>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</si>
  <si>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</si>
  <si>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</si>
  <si>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</si>
  <si>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</si>
  <si>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</si>
  <si>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</si>
  <si>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</si>
  <si>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</si>
  <si>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</si>
  <si>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</si>
  <si>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</si>
  <si>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</si>
  <si>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</si>
  <si>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</si>
  <si>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</si>
  <si>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</si>
  <si>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</si>
  <si>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</si>
  <si>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</si>
  <si>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</si>
  <si>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</si>
  <si>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</si>
  <si>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</si>
  <si>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</si>
  <si>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</si>
  <si>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</si>
  <si>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</si>
  <si>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</si>
  <si>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</si>
  <si>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</si>
  <si>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</si>
  <si>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</si>
  <si>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</si>
  <si>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</si>
  <si>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</si>
  <si>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</si>
  <si>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</si>
  <si>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</si>
  <si>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</si>
  <si>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</si>
  <si>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</si>
  <si>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</si>
  <si>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</si>
  <si>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</si>
  <si>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</si>
  <si>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</si>
  <si>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</si>
  <si>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</si>
  <si>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</si>
  <si>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</si>
  <si>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</si>
  <si>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</si>
  <si>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</si>
  <si>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</si>
  <si>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</si>
  <si>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</si>
  <si>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</si>
  <si>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</si>
  <si>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</si>
  <si>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</si>
  <si>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</si>
  <si>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</si>
  <si>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</si>
  <si>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</si>
  <si>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</si>
  <si>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</si>
  <si>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</si>
  <si>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</si>
  <si>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</si>
  <si>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</si>
  <si>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</si>
  <si>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</si>
  <si>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</si>
  <si>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</si>
  <si>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</si>
  <si>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</si>
  <si>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</si>
  <si>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</si>
  <si>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</si>
  <si>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</si>
  <si>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</si>
  <si>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</si>
  <si>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</si>
  <si>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</si>
  <si>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</si>
  <si>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</si>
  <si>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</si>
  <si>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</si>
  <si>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</si>
  <si>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</si>
  <si>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</si>
  <si>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</si>
  <si>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</si>
  <si>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</si>
  <si>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</si>
  <si>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</si>
  <si>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</si>
  <si>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</si>
  <si>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</si>
  <si>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</si>
  <si>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</si>
  <si>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</si>
  <si>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</si>
  <si>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</si>
  <si>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</si>
  <si>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</si>
  <si>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</si>
  <si>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</si>
  <si>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</si>
  <si>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</si>
  <si>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</si>
  <si>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</si>
  <si>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</si>
  <si>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</si>
  <si>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</si>
  <si>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</si>
  <si>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</si>
  <si>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</si>
  <si>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</si>
  <si>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</si>
  <si>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</si>
  <si>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</si>
  <si>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</si>
  <si>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</si>
  <si>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</si>
  <si>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</si>
  <si>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</si>
  <si>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</si>
  <si>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</si>
  <si>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</si>
  <si>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</si>
  <si>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</si>
  <si>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</si>
  <si>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</si>
  <si>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</si>
  <si>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</si>
  <si>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</si>
  <si>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</si>
  <si>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</si>
  <si>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</si>
  <si>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</si>
  <si>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</si>
  <si>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</si>
  <si>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</si>
  <si>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</si>
  <si>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</si>
  <si>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</si>
  <si>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</si>
  <si>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</si>
  <si>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</si>
  <si>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</si>
  <si>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</si>
  <si>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</si>
  <si>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</si>
  <si>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</si>
  <si>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</si>
  <si>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</si>
  <si>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</si>
  <si>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</si>
  <si>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</si>
  <si>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</si>
  <si>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</si>
  <si>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</si>
  <si>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</si>
  <si>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</si>
  <si>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</si>
  <si>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</si>
  <si>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</si>
  <si>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</si>
  <si>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</si>
  <si>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</si>
  <si>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</si>
  <si>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</si>
  <si>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</si>
  <si>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</si>
  <si>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</si>
  <si>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</si>
  <si>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</si>
  <si>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</si>
  <si>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</si>
  <si>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</si>
  <si>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</si>
  <si>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</si>
  <si>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</si>
  <si>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</si>
  <si>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</si>
  <si>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</si>
  <si>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</si>
  <si>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</si>
  <si>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</si>
  <si>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</si>
  <si>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</si>
  <si>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</si>
  <si>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</si>
  <si>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</si>
  <si>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</si>
  <si>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</si>
  <si>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</si>
  <si>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</si>
  <si>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</si>
  <si>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</si>
  <si>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</si>
  <si>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</si>
  <si>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</si>
  <si>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</si>
  <si>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</si>
  <si>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</si>
  <si>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</si>
  <si>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</si>
  <si>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</si>
  <si>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</si>
  <si>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</si>
  <si>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</si>
  <si>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</si>
  <si>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</si>
  <si>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</si>
  <si>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</si>
  <si>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</si>
  <si>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</si>
  <si>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</si>
  <si>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</si>
  <si>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</si>
  <si>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</si>
  <si>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</si>
  <si>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</si>
  <si>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</si>
  <si>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</si>
  <si>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</si>
  <si>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</si>
  <si>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</si>
  <si>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</si>
  <si>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</si>
  <si>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</si>
  <si>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</si>
  <si>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</si>
  <si>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</si>
  <si>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</si>
  <si>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</si>
  <si>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</si>
  <si>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</si>
  <si>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</si>
  <si>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</si>
  <si>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</si>
  <si>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</si>
  <si>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</si>
  <si>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</si>
  <si>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</si>
  <si>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</si>
  <si>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</si>
  <si>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</si>
  <si>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</si>
  <si>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</si>
  <si>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</si>
  <si>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</si>
  <si>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</si>
  <si>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</si>
  <si>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</si>
  <si>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</si>
  <si>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</si>
  <si>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</si>
  <si>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</si>
  <si>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</si>
  <si>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</si>
  <si>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</si>
  <si>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</si>
  <si>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</si>
  <si>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</si>
  <si>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</si>
  <si>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</si>
  <si>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</si>
  <si>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</si>
  <si>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</si>
  <si>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</si>
  <si>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</si>
  <si>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</si>
  <si>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</si>
  <si>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</si>
  <si>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</si>
  <si>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</si>
  <si>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</si>
  <si>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</si>
  <si>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</si>
  <si>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</si>
  <si>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</si>
  <si>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</si>
  <si>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</si>
  <si>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</si>
  <si>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</si>
  <si>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</si>
  <si>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</si>
  <si>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</si>
  <si>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</si>
  <si>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</si>
  <si>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</si>
  <si>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</si>
  <si>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</si>
  <si>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</si>
  <si>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</si>
  <si>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</si>
  <si>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</si>
  <si>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</si>
  <si>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</si>
  <si>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</si>
  <si>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</si>
  <si>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</si>
  <si>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</si>
  <si>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</si>
  <si>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</si>
  <si>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</si>
  <si>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</si>
  <si>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</si>
  <si>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</si>
  <si>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</si>
  <si>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</si>
  <si>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</si>
  <si>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</si>
  <si>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</si>
  <si>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</si>
  <si>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</si>
  <si>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</si>
  <si>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</si>
  <si>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</si>
  <si>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</si>
  <si>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</si>
  <si>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</si>
  <si>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</si>
  <si>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</si>
  <si>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</si>
  <si>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</si>
  <si>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</si>
  <si>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</si>
  <si>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</si>
  <si>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</si>
  <si>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</si>
  <si>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</si>
  <si>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</si>
  <si>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</si>
  <si>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</si>
  <si>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</si>
  <si>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</si>
  <si>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</si>
  <si>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</si>
  <si>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</si>
  <si>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</si>
  <si>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</si>
  <si>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</si>
  <si>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</si>
  <si>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</si>
  <si>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</si>
  <si>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</si>
  <si>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</si>
  <si>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</si>
  <si>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</si>
  <si>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</si>
  <si>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</si>
  <si>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</si>
  <si>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</si>
  <si>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</si>
  <si>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</si>
  <si>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</si>
  <si>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</si>
  <si>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</si>
  <si>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</si>
  <si>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</si>
  <si>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</si>
  <si>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</si>
  <si>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</si>
  <si>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</si>
  <si>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</si>
  <si>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</si>
  <si>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</si>
  <si>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</si>
  <si>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</si>
  <si>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</si>
  <si>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</si>
  <si>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</si>
  <si>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</si>
  <si>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</si>
  <si>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</si>
  <si>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</si>
  <si>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</si>
  <si>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</si>
  <si>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</si>
  <si>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</si>
  <si>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</si>
  <si>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</si>
  <si>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</si>
  <si>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</si>
  <si>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</si>
  <si>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</si>
  <si>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</si>
  <si>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</si>
  <si>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</si>
  <si>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</si>
  <si>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</si>
  <si>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</si>
  <si>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</si>
  <si>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</si>
  <si>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</si>
  <si>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</si>
  <si>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</si>
  <si>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</si>
  <si>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</si>
  <si>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</si>
  <si>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</si>
  <si>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</si>
  <si>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</si>
  <si>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</si>
  <si>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</si>
  <si>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</si>
  <si>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</si>
  <si>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</si>
  <si>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</si>
  <si>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</si>
  <si>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</si>
  <si>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</si>
  <si>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</si>
  <si>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</si>
  <si>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</si>
  <si>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</si>
  <si>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</si>
  <si>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</si>
  <si>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</si>
  <si>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</si>
  <si>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</si>
  <si>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</si>
  <si>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</si>
  <si>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</si>
  <si>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</si>
  <si>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</si>
  <si>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</si>
  <si>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</si>
  <si>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</si>
  <si>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</si>
  <si>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</si>
  <si>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</si>
  <si>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</si>
  <si>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</si>
  <si>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</si>
  <si>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</si>
  <si>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</si>
  <si>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</si>
  <si>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</si>
  <si>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</si>
  <si>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</si>
  <si>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</si>
  <si>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</si>
  <si>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</si>
  <si>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</si>
  <si>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</si>
  <si>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</si>
  <si>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</si>
  <si>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</si>
  <si>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</si>
  <si>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</si>
  <si>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</si>
  <si>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</si>
  <si>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</si>
  <si>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</si>
  <si>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</si>
  <si>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</si>
  <si>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</si>
  <si>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</si>
  <si>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</si>
  <si>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</si>
  <si>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</si>
  <si>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</si>
  <si>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</si>
  <si>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</si>
  <si>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</si>
  <si>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</si>
  <si>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</si>
  <si>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</si>
  <si>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</si>
  <si>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</si>
  <si>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</si>
  <si>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</si>
  <si>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</si>
  <si>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</si>
  <si>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</si>
  <si>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</si>
  <si>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</si>
  <si>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</si>
  <si>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</si>
  <si>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</si>
  <si>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</si>
  <si>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</si>
  <si>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</si>
  <si>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</si>
  <si>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</si>
  <si>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</si>
  <si>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</si>
  <si>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</si>
  <si>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</si>
  <si>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</si>
  <si>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</si>
  <si>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</si>
  <si>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</si>
  <si>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</si>
  <si>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</si>
  <si>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</si>
  <si>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</si>
  <si>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</si>
  <si>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</si>
  <si>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</si>
  <si>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</si>
  <si>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</si>
  <si>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</si>
  <si>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</si>
  <si>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</si>
  <si>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</si>
  <si>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</si>
  <si>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</si>
  <si>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</si>
  <si>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</si>
  <si>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</si>
  <si>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</si>
  <si>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</si>
  <si>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</si>
  <si>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</si>
  <si>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</si>
  <si>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</si>
  <si>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</si>
  <si>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</si>
  <si>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</si>
  <si>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</si>
  <si>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</si>
  <si>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</si>
  <si>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</si>
  <si>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</si>
  <si>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</si>
  <si>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</si>
  <si>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</si>
  <si>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</si>
  <si>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</si>
  <si>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</si>
  <si>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</si>
  <si>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</si>
  <si>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</si>
  <si>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</si>
  <si>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</si>
  <si>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</si>
  <si>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</si>
  <si>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</si>
  <si>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</si>
  <si>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</si>
  <si>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</si>
  <si>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</si>
  <si>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</si>
  <si>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</si>
  <si>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</si>
  <si>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</si>
  <si>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</si>
  <si>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</si>
  <si>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</si>
  <si>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</si>
  <si>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</si>
  <si>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</si>
  <si>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</si>
  <si>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</si>
  <si>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</si>
  <si>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</si>
  <si>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</si>
  <si>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</si>
  <si>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</si>
  <si>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</si>
  <si>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</si>
  <si>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</si>
  <si>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</si>
  <si>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</si>
  <si>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</si>
  <si>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</si>
  <si>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</si>
  <si>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</si>
  <si>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</si>
  <si>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</si>
  <si>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</si>
  <si>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</si>
  <si>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</si>
  <si>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</si>
  <si>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</si>
  <si>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</si>
  <si>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</si>
  <si>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</si>
  <si>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</si>
  <si>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</si>
  <si>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</si>
  <si>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</si>
  <si>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</si>
  <si>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</si>
  <si>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</si>
  <si>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</si>
  <si>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</si>
  <si>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</si>
  <si>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</si>
  <si>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</si>
  <si>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</si>
  <si>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</si>
  <si>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</si>
  <si>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</si>
  <si>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</si>
  <si>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</si>
  <si>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</si>
  <si>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</si>
  <si>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</si>
  <si>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</si>
  <si>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</si>
  <si>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</si>
  <si>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</si>
  <si>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</si>
  <si>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</si>
  <si>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</si>
  <si>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</si>
  <si>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</si>
  <si>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</si>
  <si>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</si>
  <si>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</si>
  <si>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</si>
  <si>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</si>
  <si>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</si>
  <si>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</si>
  <si>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</si>
  <si>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</si>
  <si>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</si>
  <si>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</si>
  <si>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</si>
  <si>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</si>
  <si>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</si>
  <si>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</si>
  <si>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</si>
  <si>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</si>
  <si>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</si>
  <si>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</si>
  <si>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</si>
  <si>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</si>
  <si>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</si>
  <si>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</si>
  <si>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</si>
  <si>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</si>
  <si>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</si>
  <si>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</si>
  <si>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</si>
  <si>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</si>
  <si>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</si>
  <si>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</si>
  <si>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</si>
  <si>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</si>
  <si>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</si>
  <si>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</si>
  <si>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</si>
  <si>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</si>
  <si>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</si>
  <si>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</si>
  <si>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</si>
  <si>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</si>
  <si>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</si>
  <si>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</si>
  <si>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</si>
  <si>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</si>
  <si>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</si>
  <si>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</si>
  <si>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</si>
  <si>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</si>
  <si>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</si>
  <si>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</si>
  <si>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</si>
  <si>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</si>
  <si>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</si>
  <si>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</si>
  <si>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</si>
  <si>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</si>
  <si>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</si>
  <si>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</si>
  <si>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</si>
  <si>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</si>
  <si>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</si>
  <si>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</si>
  <si>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</si>
  <si>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</si>
  <si>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</si>
  <si>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</si>
  <si>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</si>
  <si>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</si>
  <si>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</si>
  <si>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</si>
  <si>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</si>
  <si>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</si>
  <si>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</si>
  <si>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</si>
  <si>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</si>
  <si>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</si>
  <si>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</si>
  <si>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</si>
  <si>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</si>
  <si>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</si>
  <si>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</si>
  <si>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</si>
  <si>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</si>
  <si>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</si>
  <si>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</si>
  <si>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</si>
  <si>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</si>
  <si>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</si>
  <si>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</si>
  <si>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</si>
  <si>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</si>
  <si>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</si>
  <si>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</si>
  <si>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</si>
  <si>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</si>
  <si>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</si>
  <si>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</si>
  <si>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</si>
  <si>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</si>
  <si>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</si>
  <si>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</si>
  <si>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</si>
  <si>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</si>
  <si>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</si>
  <si>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</si>
  <si>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</si>
  <si>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</si>
  <si>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</si>
  <si>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</si>
  <si>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</si>
  <si>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</si>
  <si>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</si>
  <si>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</si>
  <si>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</si>
  <si>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</si>
  <si>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</si>
  <si>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</si>
  <si>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</si>
  <si>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</si>
  <si>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</si>
  <si>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</si>
  <si>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</si>
  <si>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</si>
  <si>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</si>
  <si>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</si>
  <si>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</si>
  <si>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</si>
  <si>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</si>
  <si>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</si>
  <si>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</si>
  <si>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</si>
  <si>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</si>
  <si>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</si>
  <si>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</si>
  <si>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</si>
  <si>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</si>
  <si>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</si>
  <si>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</si>
  <si>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</si>
  <si>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</si>
  <si>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</si>
  <si>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</si>
  <si>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</si>
  <si>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</si>
  <si>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</si>
  <si>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</si>
  <si>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</si>
  <si>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</si>
  <si>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</si>
  <si>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</si>
  <si>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</si>
  <si>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</si>
  <si>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</si>
  <si>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</si>
  <si>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</si>
  <si>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</si>
  <si>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</si>
  <si>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</si>
  <si>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</si>
  <si>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</si>
  <si>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</si>
  <si>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</si>
  <si>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</si>
  <si>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</si>
  <si>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</si>
  <si>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</si>
  <si>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</si>
  <si>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</si>
  <si>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</si>
  <si>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</si>
  <si>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</si>
  <si>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</si>
  <si>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</si>
  <si>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</si>
  <si>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</si>
  <si>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</si>
  <si>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</si>
  <si>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</si>
  <si>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</si>
  <si>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</si>
  <si>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</si>
  <si>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</si>
  <si>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</si>
  <si>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</si>
  <si>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</si>
  <si>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</si>
  <si>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</si>
  <si>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</si>
  <si>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</si>
  <si>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</si>
  <si>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</si>
  <si>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</si>
  <si>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</si>
  <si>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</si>
  <si>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</si>
  <si>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</si>
  <si>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</si>
  <si>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</si>
  <si>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</si>
  <si>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</si>
  <si>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</si>
  <si>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</si>
  <si>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</si>
  <si>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</si>
  <si>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</si>
  <si>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</si>
  <si>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</si>
  <si>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</si>
  <si>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</si>
  <si>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</si>
  <si>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</si>
  <si>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</si>
  <si>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</si>
  <si>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</si>
  <si>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</si>
  <si>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</si>
  <si>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</si>
  <si>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</si>
  <si>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</si>
  <si>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</si>
  <si>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</si>
  <si>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</si>
  <si>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</si>
  <si>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</si>
  <si>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</si>
  <si>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</si>
  <si>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</si>
  <si>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</si>
  <si>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</si>
  <si>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</si>
  <si>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</si>
  <si>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</si>
  <si>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</si>
  <si>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</si>
  <si>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</si>
  <si>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</si>
  <si>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</si>
  <si>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</si>
  <si>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</si>
  <si>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</si>
  <si>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</si>
  <si>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</si>
  <si>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</si>
  <si>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</si>
  <si>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</si>
  <si>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</si>
  <si>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</si>
  <si>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</si>
  <si>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</si>
  <si>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</si>
  <si>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</si>
  <si>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</si>
  <si>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</si>
  <si>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</si>
  <si>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</si>
  <si>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</si>
  <si>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</si>
  <si>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</si>
  <si>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</si>
  <si>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</si>
  <si>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</si>
  <si>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</si>
  <si>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</si>
  <si>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</si>
  <si>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</si>
  <si>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</si>
  <si>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</si>
  <si>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</si>
  <si>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</si>
  <si>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</si>
  <si>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</si>
  <si>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</si>
  <si>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</si>
  <si>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</si>
  <si>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</si>
  <si>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</si>
  <si>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</si>
  <si>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</si>
  <si>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</si>
  <si>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</si>
  <si>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</si>
  <si>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</si>
  <si>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</si>
  <si>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</si>
  <si>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</si>
  <si>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</si>
  <si>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</si>
  <si>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</si>
  <si>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</si>
  <si>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</si>
  <si>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</si>
  <si>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</si>
  <si>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</si>
  <si>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</si>
  <si>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</si>
  <si>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</si>
  <si>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</si>
  <si>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</si>
  <si>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</si>
  <si>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</si>
  <si>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</si>
  <si>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</si>
  <si>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</si>
  <si>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</si>
  <si>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</si>
  <si>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</si>
  <si>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</si>
  <si>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</si>
  <si>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</si>
  <si>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</si>
  <si>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</si>
  <si>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</si>
  <si>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</si>
  <si>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</si>
  <si>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</si>
  <si>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</si>
  <si>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</si>
  <si>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</si>
  <si>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</si>
  <si>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</si>
  <si>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</si>
  <si>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</si>
  <si>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</si>
  <si>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</si>
  <si>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</si>
  <si>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</si>
  <si>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</si>
  <si>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</si>
  <si>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</si>
  <si>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</si>
  <si>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</si>
  <si>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</si>
  <si>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</si>
  <si>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</si>
  <si>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</si>
  <si>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</si>
  <si>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</si>
  <si>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</si>
  <si>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</si>
  <si>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</si>
  <si>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</si>
  <si>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</si>
  <si>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</si>
  <si>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</si>
  <si>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</si>
  <si>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</si>
  <si>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</si>
  <si>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</si>
  <si>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</si>
  <si>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</si>
  <si>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</si>
  <si>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</si>
  <si>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</si>
  <si>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</si>
  <si>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</si>
  <si>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</si>
  <si>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</si>
  <si>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</si>
  <si>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</si>
  <si>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</si>
  <si>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</si>
  <si>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</si>
  <si>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</si>
  <si>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</si>
  <si>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</si>
  <si>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</si>
  <si>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</si>
  <si>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</si>
  <si>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</si>
  <si>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</si>
  <si>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</si>
  <si>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</si>
  <si>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</si>
  <si>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</si>
  <si>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</si>
  <si>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</si>
  <si>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</si>
  <si>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</si>
  <si>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</si>
  <si>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</si>
  <si>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</si>
  <si>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</si>
  <si>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</si>
  <si>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</si>
  <si>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</si>
  <si>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</si>
  <si>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</si>
  <si>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</si>
  <si>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</si>
  <si>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</si>
  <si>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</si>
  <si>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</si>
  <si>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</si>
  <si>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</si>
  <si>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</si>
  <si>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</si>
  <si>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</si>
  <si>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</si>
  <si>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</si>
  <si>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</si>
  <si>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</si>
  <si>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</si>
  <si>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</si>
  <si>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</si>
  <si>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</si>
  <si>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</si>
  <si>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</si>
  <si>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</si>
  <si>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</si>
  <si>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</si>
  <si>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</si>
  <si>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</si>
  <si>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</si>
  <si>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</si>
  <si>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</si>
  <si>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</si>
  <si>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</si>
  <si>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</si>
  <si>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</si>
  <si>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</si>
  <si>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</si>
  <si>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</si>
  <si>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</si>
  <si>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</si>
  <si>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</si>
  <si>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</si>
  <si>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</si>
  <si>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</si>
  <si>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</si>
  <si>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</si>
  <si>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</si>
  <si>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</si>
  <si>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</si>
  <si>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</si>
  <si>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</si>
  <si>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</si>
  <si>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</si>
  <si>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</si>
  <si>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</si>
  <si>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</si>
  <si>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</si>
  <si>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</si>
  <si>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</si>
  <si>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</si>
  <si>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</si>
  <si>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</si>
  <si>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</si>
  <si>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</si>
  <si>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</si>
  <si>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</si>
  <si>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</si>
  <si>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</si>
  <si>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</si>
  <si>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</si>
  <si>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</si>
  <si>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</si>
  <si>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</si>
  <si>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</si>
  <si>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</si>
  <si>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</si>
  <si>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</si>
  <si>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</si>
  <si>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</si>
  <si>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</si>
  <si>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</si>
  <si>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</si>
  <si>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</si>
  <si>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</si>
  <si>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</si>
  <si>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</si>
  <si>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</si>
  <si>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</si>
  <si>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</si>
  <si>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</si>
  <si>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</si>
  <si>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</si>
  <si>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</si>
  <si>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</si>
  <si>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</si>
  <si>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</si>
  <si>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</si>
  <si>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</si>
  <si>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</si>
  <si>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</si>
  <si>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</si>
  <si>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</si>
  <si>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</si>
  <si>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</si>
  <si>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</si>
  <si>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</si>
  <si>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</si>
  <si>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</si>
  <si>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</si>
  <si>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</si>
  <si>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</si>
  <si>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</si>
  <si>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</si>
  <si>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</si>
  <si>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</si>
  <si>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</si>
  <si>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</si>
  <si>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</si>
  <si>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</si>
  <si>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</si>
  <si>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</si>
  <si>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</si>
  <si>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</si>
  <si>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</si>
  <si>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</si>
  <si>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</si>
  <si>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</si>
  <si>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</si>
  <si>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</si>
  <si>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</si>
  <si>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</si>
  <si>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</si>
  <si>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</si>
  <si>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</si>
  <si>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</si>
  <si>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</si>
  <si>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</si>
  <si>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</si>
  <si>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</si>
  <si>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</si>
  <si>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</si>
  <si>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</si>
  <si>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</si>
  <si>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</si>
  <si>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</si>
  <si>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</si>
  <si>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</si>
  <si>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</si>
  <si>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</si>
  <si>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</si>
  <si>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</si>
  <si>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</si>
  <si>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</si>
  <si>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</si>
  <si>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</si>
  <si>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</si>
  <si>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</si>
  <si>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</si>
  <si>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</si>
  <si>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</si>
  <si>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</si>
  <si>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</si>
  <si>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</si>
  <si>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</si>
  <si>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</si>
  <si>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</si>
  <si>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</si>
  <si>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</si>
  <si>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</si>
  <si>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</si>
  <si>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</si>
  <si>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</si>
  <si>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</si>
  <si>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</si>
  <si>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</si>
  <si>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</si>
  <si>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</si>
  <si>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</si>
  <si>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</si>
  <si>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</si>
  <si>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</si>
  <si>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</si>
  <si>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</si>
  <si>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</si>
  <si>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</si>
  <si>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</si>
  <si>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</si>
  <si>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</si>
  <si>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</si>
  <si>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</si>
  <si>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</si>
  <si>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</si>
  <si>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</si>
  <si>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</si>
  <si>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</si>
  <si>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</si>
  <si>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</si>
  <si>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</si>
  <si>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</si>
  <si>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</si>
  <si>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</si>
  <si>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</si>
  <si>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</si>
  <si>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</si>
  <si>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</si>
  <si>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</si>
  <si>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</si>
  <si>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</si>
  <si>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</si>
  <si>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</si>
  <si>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</si>
  <si>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</si>
  <si>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</si>
  <si>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</si>
  <si>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</si>
  <si>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</si>
  <si>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</si>
  <si>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</si>
  <si>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</si>
  <si>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</si>
  <si>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</si>
  <si>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</si>
  <si>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</si>
  <si>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</si>
  <si>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</si>
  <si>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</si>
  <si>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</si>
  <si>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</si>
  <si>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</si>
  <si>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</si>
  <si>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</si>
  <si>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</si>
  <si>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</si>
  <si>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</si>
  <si>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</si>
  <si>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</si>
  <si>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</si>
  <si>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</si>
  <si>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</si>
  <si>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</si>
  <si>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</si>
  <si>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</si>
  <si>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</si>
  <si>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</si>
  <si>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</si>
  <si>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</si>
  <si>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</si>
  <si>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</si>
  <si>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</si>
  <si>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</si>
  <si>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</si>
  <si>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</si>
  <si>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</si>
  <si>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</si>
  <si>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</si>
  <si>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</si>
  <si>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</si>
  <si>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</si>
  <si>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</si>
  <si>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</si>
  <si>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</si>
  <si>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</si>
  <si>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</si>
  <si>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</si>
  <si>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</si>
  <si>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</si>
  <si>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</si>
  <si>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</si>
  <si>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</si>
  <si>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</si>
  <si>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</si>
  <si>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</si>
  <si>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</si>
  <si>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</si>
  <si>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</si>
  <si>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</si>
  <si>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</si>
  <si>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</si>
  <si>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</si>
  <si>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</si>
  <si>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</si>
  <si>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</si>
  <si>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</si>
  <si>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</si>
  <si>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</si>
  <si>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</si>
  <si>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</si>
  <si>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</si>
  <si>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</si>
  <si>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</si>
  <si>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</si>
  <si>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</si>
  <si>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</si>
  <si>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</si>
  <si>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</si>
  <si>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</si>
  <si>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</si>
  <si>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</si>
  <si>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</si>
  <si>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</si>
  <si>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</si>
  <si>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</si>
  <si>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</si>
  <si>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</si>
  <si>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</si>
  <si>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</si>
  <si>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</si>
  <si>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</si>
  <si>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</si>
  <si>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</si>
  <si>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</si>
  <si>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</si>
  <si>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</si>
  <si>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</si>
  <si>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</si>
  <si>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</si>
  <si>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</si>
  <si>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</si>
  <si>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</si>
  <si>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</si>
  <si>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</si>
  <si>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</si>
  <si>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</si>
  <si>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</si>
  <si>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</si>
  <si>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</si>
  <si>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</si>
  <si>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</si>
  <si>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</si>
  <si>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</si>
  <si>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</si>
  <si>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</si>
  <si>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</si>
  <si>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</si>
  <si>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</si>
  <si>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</si>
  <si>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</si>
  <si>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</si>
  <si>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</si>
  <si>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</si>
  <si>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</si>
  <si>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</si>
  <si>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</si>
  <si>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</si>
  <si>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</si>
  <si>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</si>
  <si>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</si>
  <si>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</si>
  <si>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</si>
  <si>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</si>
  <si>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</si>
  <si>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</si>
  <si>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</si>
  <si>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</si>
  <si>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</si>
  <si>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</si>
  <si>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</si>
  <si>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</si>
  <si>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</si>
  <si>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</si>
  <si>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</si>
  <si>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</si>
  <si>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</si>
  <si>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</si>
  <si>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</si>
  <si>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</si>
  <si>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</si>
  <si>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</si>
  <si>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</si>
  <si>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</si>
  <si>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</si>
  <si>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</si>
  <si>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</si>
  <si>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</si>
  <si>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</si>
  <si>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</si>
  <si>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</si>
  <si>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</si>
  <si>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</si>
  <si>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</si>
  <si>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</si>
  <si>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</si>
  <si>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</si>
  <si>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</si>
  <si>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</si>
  <si>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</si>
  <si>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</si>
  <si>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</si>
  <si>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</si>
  <si>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</si>
  <si>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</si>
  <si>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</si>
  <si>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</si>
  <si>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</si>
  <si>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</si>
  <si>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</si>
  <si>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</si>
  <si>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</si>
  <si>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</si>
  <si>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</si>
  <si>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</si>
  <si>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</si>
  <si>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</si>
  <si>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</si>
  <si>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</si>
  <si>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</si>
  <si>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</si>
  <si>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</si>
  <si>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</si>
  <si>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</si>
  <si>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</si>
  <si>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</si>
  <si>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</si>
  <si>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</si>
  <si>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</si>
  <si>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</si>
  <si>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</si>
  <si>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</si>
  <si>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</si>
  <si>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</si>
  <si>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</si>
  <si>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</si>
  <si>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</si>
  <si>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</si>
  <si>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</si>
  <si>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</si>
  <si>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</si>
  <si>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</si>
  <si>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</si>
  <si>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</si>
  <si>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</si>
  <si>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</si>
  <si>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</si>
  <si>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</si>
  <si>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</si>
  <si>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</si>
  <si>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</si>
  <si>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</si>
  <si>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</si>
  <si>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</si>
  <si>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</si>
  <si>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</si>
  <si>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</si>
  <si>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</si>
  <si>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</si>
  <si>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</si>
  <si>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</si>
  <si>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</si>
  <si>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</si>
  <si>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</si>
  <si>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</si>
  <si>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</si>
  <si>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</si>
  <si>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</si>
  <si>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</si>
  <si>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</si>
  <si>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</si>
  <si>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</si>
  <si>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</si>
  <si>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</si>
  <si>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</si>
  <si>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</si>
  <si>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</si>
  <si>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</si>
  <si>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</si>
  <si>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</si>
  <si>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</si>
  <si>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</si>
  <si>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</si>
  <si>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</si>
  <si>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</si>
  <si>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</si>
  <si>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</si>
  <si>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</si>
  <si>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</si>
  <si>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</si>
  <si>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</si>
  <si>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</si>
  <si>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</si>
  <si>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</si>
  <si>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</si>
  <si>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</si>
  <si>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</si>
  <si>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</si>
  <si>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</si>
  <si>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</si>
  <si>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</si>
  <si>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</si>
  <si>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</si>
  <si>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</si>
  <si>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</si>
  <si>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</si>
  <si>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</si>
  <si>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</si>
  <si>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</si>
  <si>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</si>
  <si>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</si>
  <si>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</si>
  <si>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</si>
  <si>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</si>
  <si>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</si>
  <si>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</si>
  <si>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</si>
  <si>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</si>
  <si>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</si>
  <si>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</si>
  <si>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</si>
  <si>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</si>
  <si>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</si>
  <si>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</si>
  <si>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</si>
  <si>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</si>
  <si>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</si>
  <si>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</si>
  <si>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</si>
  <si>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</si>
  <si>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</si>
  <si>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</si>
  <si>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</si>
  <si>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</si>
  <si>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</si>
  <si>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</si>
  <si>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</si>
  <si>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</si>
  <si>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</si>
  <si>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</si>
  <si>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</si>
  <si>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</si>
  <si>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</si>
  <si>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</si>
  <si>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</si>
  <si>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</si>
  <si>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</si>
  <si>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</si>
  <si>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</si>
  <si>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</si>
  <si>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</si>
  <si>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</si>
  <si>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</si>
  <si>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</si>
  <si>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</si>
  <si>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</si>
  <si>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</si>
  <si>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</si>
  <si>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</si>
  <si>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</si>
  <si>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</si>
  <si>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</si>
  <si>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</si>
  <si>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</si>
  <si>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</si>
  <si>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</si>
  <si>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</si>
  <si>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</si>
  <si>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</si>
  <si>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</si>
  <si>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</si>
  <si>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</si>
  <si>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</si>
  <si>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</si>
  <si>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</si>
  <si>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</si>
  <si>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</si>
  <si>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</si>
  <si>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</si>
  <si>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</si>
  <si>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</si>
  <si>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</si>
  <si>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</si>
  <si>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</si>
  <si>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</si>
  <si>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</si>
  <si>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</si>
  <si>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</si>
  <si>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</si>
  <si>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</si>
  <si>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</si>
  <si>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</si>
  <si>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</si>
  <si>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</si>
  <si>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</si>
  <si>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</si>
  <si>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</si>
  <si>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</si>
  <si>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</si>
  <si>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</si>
  <si>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</si>
  <si>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</si>
  <si>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</si>
  <si>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</si>
  <si>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</si>
  <si>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</si>
  <si>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</si>
  <si>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</si>
  <si>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</si>
  <si>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</si>
  <si>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</si>
  <si>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</si>
  <si>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</si>
  <si>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</si>
  <si>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</si>
  <si>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</si>
  <si>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</si>
  <si>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</si>
  <si>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</si>
  <si>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</si>
  <si>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</si>
  <si>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</si>
  <si>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</si>
  <si>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</si>
  <si>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</si>
  <si>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</si>
  <si>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</si>
  <si>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</si>
  <si>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</si>
  <si>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</si>
  <si>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</si>
  <si>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</si>
  <si>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</si>
  <si>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</si>
  <si>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</si>
  <si>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</si>
  <si>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</si>
  <si>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</si>
  <si>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</si>
  <si>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</si>
  <si>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</si>
  <si>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</si>
  <si>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</si>
  <si>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</si>
  <si>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</si>
  <si>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</si>
  <si>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</si>
  <si>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</si>
  <si>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</si>
  <si>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</si>
  <si>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</si>
  <si>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</si>
  <si>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</si>
  <si>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</si>
  <si>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</si>
  <si>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</si>
  <si>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</si>
  <si>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</si>
  <si>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</si>
  <si>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</si>
  <si>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</si>
  <si>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</si>
  <si>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</si>
  <si>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</si>
  <si>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</si>
  <si>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</si>
  <si>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</si>
  <si>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</si>
  <si>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</si>
  <si>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</si>
  <si>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</si>
  <si>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</si>
  <si>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</si>
  <si>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</si>
  <si>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</si>
  <si>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</si>
  <si>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</si>
  <si>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</si>
  <si>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</si>
  <si>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</si>
  <si>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</si>
  <si>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</si>
  <si>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</si>
  <si>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</si>
  <si>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</si>
  <si>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</si>
  <si>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</si>
  <si>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</si>
  <si>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</si>
  <si>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</si>
  <si>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</si>
  <si>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</si>
  <si>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</si>
  <si>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</si>
  <si>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</si>
  <si>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</si>
  <si>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</si>
  <si>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</si>
  <si>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</si>
  <si>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</si>
  <si>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</si>
  <si>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</si>
  <si>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</si>
  <si>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</si>
  <si>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</si>
  <si>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</si>
  <si>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</si>
  <si>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</si>
  <si>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</si>
  <si>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</si>
  <si>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</si>
  <si>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</si>
  <si>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</si>
  <si>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</si>
  <si>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</si>
  <si>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</si>
  <si>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</si>
  <si>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</si>
  <si>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</si>
  <si>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</si>
  <si>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</si>
  <si>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</si>
  <si>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</si>
  <si>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</si>
  <si>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</si>
  <si>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</si>
  <si>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</si>
  <si>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</si>
  <si>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</si>
  <si>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</si>
  <si>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</si>
  <si>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</si>
  <si>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</si>
  <si>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</si>
  <si>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</si>
  <si>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</si>
  <si>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</si>
  <si>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</si>
  <si>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</si>
  <si>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</si>
  <si>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</si>
  <si>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</si>
  <si>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</si>
  <si>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</si>
  <si>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</si>
  <si>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</si>
  <si>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</si>
  <si>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</si>
  <si>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</si>
  <si>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</si>
  <si>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</si>
  <si>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</si>
  <si>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</si>
  <si>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</si>
  <si>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</si>
  <si>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</si>
  <si>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</si>
  <si>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</si>
  <si>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</si>
  <si>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</si>
  <si>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</si>
  <si>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</si>
  <si>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</si>
  <si>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</si>
  <si>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</si>
  <si>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</si>
  <si>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</si>
  <si>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</si>
  <si>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</si>
  <si>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</si>
  <si>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</si>
  <si>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</si>
  <si>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</si>
  <si>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</si>
  <si>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</si>
  <si>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</si>
  <si>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</si>
  <si>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</si>
  <si>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</si>
  <si>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</si>
  <si>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</si>
  <si>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</si>
  <si>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</si>
  <si>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</si>
  <si>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</si>
  <si>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</si>
  <si>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</si>
  <si>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</si>
  <si>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</si>
  <si>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</si>
  <si>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</si>
  <si>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</si>
  <si>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</si>
  <si>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</si>
  <si>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</si>
  <si>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</si>
  <si>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</si>
  <si>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</si>
  <si>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</si>
  <si>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</si>
  <si>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</si>
  <si>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</si>
  <si>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</si>
  <si>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</si>
  <si>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</si>
  <si>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</si>
  <si>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</si>
  <si>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</si>
  <si>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</si>
  <si>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</si>
  <si>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</si>
  <si>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</si>
  <si>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</si>
  <si>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</si>
  <si>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</si>
  <si>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</si>
  <si>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</si>
  <si>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</si>
  <si>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</si>
  <si>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</si>
  <si>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</si>
  <si>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</si>
  <si>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</si>
  <si>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</si>
  <si>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</si>
  <si>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</si>
  <si>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</si>
  <si>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</si>
  <si>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</si>
  <si>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</si>
  <si>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</si>
  <si>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</si>
  <si>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</si>
  <si>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</si>
  <si>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</si>
  <si>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</si>
  <si>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</si>
  <si>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</si>
  <si>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</si>
  <si>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</si>
  <si>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</si>
  <si>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</si>
  <si>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</si>
  <si>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</si>
  <si>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</si>
  <si>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</si>
  <si>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</si>
  <si>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</si>
  <si>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</si>
  <si>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</si>
  <si>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</si>
  <si>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</si>
  <si>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</si>
  <si>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</si>
  <si>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</si>
  <si>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</si>
  <si>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</si>
  <si>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</si>
  <si>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</si>
  <si>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</si>
  <si>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</si>
  <si>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</si>
  <si>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</si>
  <si>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</si>
  <si>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</si>
  <si>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</si>
  <si>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</si>
  <si>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</si>
  <si>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</si>
  <si>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</si>
  <si>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</si>
  <si>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</si>
  <si>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</si>
  <si>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</si>
  <si>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</si>
  <si>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</si>
  <si>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</si>
  <si>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</si>
  <si>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</si>
  <si>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</si>
  <si>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</si>
  <si>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</si>
  <si>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</si>
  <si>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</si>
  <si>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</si>
  <si>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</si>
  <si>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</si>
  <si>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</si>
  <si>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</si>
  <si>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</si>
  <si>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</si>
  <si>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</si>
  <si>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</si>
  <si>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</si>
  <si>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</si>
  <si>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</si>
  <si>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</si>
  <si>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</si>
  <si>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</si>
  <si>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</si>
  <si>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</si>
  <si>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</si>
  <si>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</si>
  <si>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</si>
  <si>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</si>
  <si>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</si>
  <si>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</si>
  <si>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</si>
  <si>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</si>
  <si>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</si>
  <si>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</si>
  <si>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</si>
  <si>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</si>
  <si>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</si>
  <si>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</si>
  <si>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</si>
  <si>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</si>
  <si>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</si>
  <si>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</si>
  <si>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</si>
  <si>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</si>
  <si>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</si>
  <si>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</si>
  <si>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</si>
  <si>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</si>
  <si>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</si>
  <si>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</si>
  <si>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</si>
  <si>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</si>
  <si>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</si>
  <si>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</si>
  <si>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</si>
  <si>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</si>
  <si>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</si>
  <si>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</si>
  <si>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</si>
  <si>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</si>
  <si>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</si>
  <si>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</si>
  <si>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</si>
  <si>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</si>
  <si>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</si>
  <si>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</si>
  <si>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</si>
  <si>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</si>
  <si>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</si>
  <si>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</si>
  <si>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</si>
  <si>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</si>
  <si>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</si>
  <si>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</si>
  <si>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</si>
  <si>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</si>
  <si>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</si>
  <si>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</si>
  <si>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</si>
  <si>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</si>
  <si>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</si>
  <si>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</si>
  <si>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</si>
  <si>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</si>
  <si>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</si>
  <si>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</si>
  <si>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</si>
  <si>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</si>
  <si>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</si>
  <si>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</si>
  <si>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</si>
  <si>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</si>
  <si>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</si>
  <si>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</si>
  <si>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</si>
  <si>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</si>
  <si>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</si>
  <si>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</si>
  <si>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</si>
  <si>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</si>
  <si>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</si>
  <si>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</si>
  <si>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</si>
  <si>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</si>
  <si>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</si>
  <si>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</si>
  <si>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</si>
  <si>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</si>
  <si>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</si>
  <si>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</si>
  <si>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</si>
  <si>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</si>
  <si>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</si>
  <si>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</si>
  <si>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</si>
  <si>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</si>
  <si>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</si>
  <si>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</si>
  <si>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</si>
  <si>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</si>
  <si>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</si>
  <si>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</si>
  <si>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</si>
  <si>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</si>
  <si>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</si>
  <si>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</si>
  <si>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</si>
  <si>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</si>
  <si>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</si>
  <si>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</si>
  <si>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</si>
  <si>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</si>
  <si>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</si>
  <si>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</si>
  <si>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</si>
  <si>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</si>
  <si>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</si>
  <si>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</si>
  <si>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</si>
  <si>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</si>
  <si>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</si>
  <si>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</si>
  <si>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</si>
  <si>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</si>
  <si>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</si>
  <si>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</si>
  <si>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</si>
  <si>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</si>
  <si>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</si>
  <si>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</si>
  <si>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</si>
  <si>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</si>
  <si>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</si>
  <si>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</si>
  <si>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</si>
  <si>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</si>
  <si>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</si>
  <si>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</si>
  <si>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</si>
  <si>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</si>
  <si>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</si>
  <si>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</si>
  <si>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</si>
  <si>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</si>
  <si>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</si>
  <si>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</si>
  <si>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</si>
  <si>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</si>
  <si>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</si>
  <si>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</si>
  <si>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</si>
  <si>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</si>
  <si>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</si>
  <si>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</si>
  <si>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</si>
  <si>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</si>
  <si>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</si>
  <si>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</si>
  <si>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</si>
  <si>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</si>
  <si>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</si>
  <si>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</si>
  <si>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</si>
  <si>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</si>
  <si>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</si>
  <si>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</si>
  <si>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</si>
  <si>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</si>
  <si>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</si>
  <si>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</si>
  <si>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</si>
  <si>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</si>
  <si>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</si>
  <si>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</si>
  <si>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</si>
  <si>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</si>
  <si>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</si>
  <si>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</si>
  <si>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</si>
  <si>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</si>
  <si>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</si>
  <si>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</si>
  <si>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</si>
  <si>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</si>
  <si>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</si>
  <si>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</si>
  <si>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</si>
  <si>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</si>
  <si>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</si>
  <si>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</si>
  <si>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</si>
  <si>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</si>
  <si>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</si>
  <si>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</si>
  <si>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</si>
  <si>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</si>
  <si>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</si>
  <si>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</si>
  <si>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</si>
  <si>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</si>
  <si>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</si>
  <si>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</si>
  <si>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</si>
  <si>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</si>
  <si>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</si>
  <si>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</si>
  <si>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</si>
  <si>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</si>
  <si>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</si>
  <si>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</si>
  <si>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</si>
  <si>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</si>
  <si>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</si>
  <si>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</si>
  <si>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</si>
  <si>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</si>
  <si>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</si>
  <si>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</si>
  <si>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</si>
  <si>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</si>
  <si>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</si>
  <si>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</si>
  <si>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</si>
  <si>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</si>
  <si>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</si>
  <si>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</si>
  <si>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</si>
  <si>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</si>
  <si>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</si>
  <si>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</si>
  <si>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</si>
  <si>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</si>
  <si>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</si>
  <si>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</si>
  <si>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</si>
  <si>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</si>
  <si>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</si>
  <si>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</si>
  <si>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</si>
  <si>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</si>
  <si>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</si>
  <si>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</si>
  <si>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</si>
  <si>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</si>
  <si>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</si>
  <si>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</si>
  <si>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</si>
  <si>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</si>
  <si>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</si>
  <si>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</si>
  <si>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</si>
  <si>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</si>
  <si>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</si>
  <si>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</si>
  <si>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</si>
  <si>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</si>
  <si>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</si>
  <si>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</si>
  <si>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</si>
  <si>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</si>
  <si>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</si>
  <si>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</si>
  <si>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</si>
  <si>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</si>
  <si>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</si>
  <si>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</si>
  <si>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</si>
  <si>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</si>
  <si>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</si>
  <si>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</si>
  <si>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</si>
  <si>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</si>
  <si>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</si>
  <si>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</si>
  <si>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</si>
  <si>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</si>
  <si>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</si>
  <si>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</si>
  <si>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</si>
  <si>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</si>
  <si>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</si>
  <si>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</si>
  <si>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</si>
  <si>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</si>
  <si>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</si>
  <si>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</si>
  <si>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</si>
  <si>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</si>
  <si>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</si>
  <si>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</si>
  <si>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</si>
  <si>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</si>
  <si>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</si>
  <si>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</si>
  <si>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</si>
  <si>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</si>
  <si>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</si>
  <si>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</si>
  <si>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</si>
  <si>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</si>
  <si>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</si>
  <si>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</si>
  <si>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</si>
  <si>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</si>
  <si>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</si>
  <si>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</si>
  <si>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</si>
  <si>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</si>
  <si>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</si>
  <si>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</si>
  <si>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</si>
  <si>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</si>
  <si>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</si>
  <si>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</si>
  <si>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</si>
  <si>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</si>
  <si>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</si>
  <si>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</si>
  <si>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</si>
  <si>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</si>
  <si>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</si>
  <si>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</si>
  <si>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</si>
  <si>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</si>
  <si>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</si>
  <si>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</si>
  <si>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</si>
  <si>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</si>
  <si>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</si>
  <si>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</si>
  <si>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</si>
  <si>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</si>
  <si>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</si>
  <si>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</si>
  <si>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</si>
  <si>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</si>
  <si>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</si>
  <si>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</si>
  <si>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</si>
  <si>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</si>
  <si>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</si>
  <si>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</si>
  <si>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</si>
  <si>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</si>
  <si>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</si>
  <si>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</si>
  <si>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</si>
  <si>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</si>
  <si>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</si>
  <si>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</si>
  <si>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</si>
  <si>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</si>
  <si>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</si>
  <si>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</si>
  <si>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</si>
  <si>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</si>
  <si>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</si>
  <si>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</si>
  <si>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</si>
  <si>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</si>
  <si>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</si>
  <si>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</si>
  <si>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</si>
  <si>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</si>
  <si>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</si>
  <si>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</si>
  <si>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</si>
  <si>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</si>
  <si>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</si>
  <si>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</si>
  <si>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</si>
  <si>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</si>
  <si>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</si>
  <si>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</si>
  <si>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</si>
  <si>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</si>
  <si>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</si>
  <si>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</si>
  <si>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</si>
  <si>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</si>
  <si>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</si>
  <si>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</si>
  <si>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</si>
  <si>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</si>
  <si>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</si>
  <si>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</si>
  <si>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</si>
  <si>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</si>
  <si>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</si>
  <si>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</si>
  <si>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</si>
  <si>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</si>
  <si>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</si>
  <si>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</si>
  <si>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</si>
  <si>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</si>
  <si>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</si>
  <si>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</si>
  <si>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</si>
  <si>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</si>
  <si>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</si>
  <si>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</si>
  <si>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</si>
  <si>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</si>
  <si>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</si>
  <si>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</si>
  <si>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</si>
  <si>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</si>
  <si>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</si>
  <si>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</si>
  <si>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</si>
  <si>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</si>
  <si>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</si>
  <si>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</si>
  <si>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</si>
  <si>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</si>
  <si>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</si>
  <si>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</si>
  <si>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</si>
  <si>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</si>
  <si>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</si>
  <si>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</si>
  <si>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</si>
  <si>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</si>
  <si>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</si>
  <si>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</si>
  <si>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</si>
  <si>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</si>
  <si>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</si>
  <si>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</si>
  <si>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</si>
  <si>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</si>
  <si>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</si>
  <si>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</si>
  <si>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</si>
  <si>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</si>
  <si>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</si>
  <si>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</si>
  <si>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</si>
  <si>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</si>
  <si>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</si>
  <si>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</si>
  <si>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</si>
  <si>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</si>
  <si>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</si>
  <si>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</si>
  <si>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</si>
  <si>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</si>
  <si>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</si>
  <si>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</si>
  <si>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</si>
  <si>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</si>
  <si>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</si>
  <si>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</si>
  <si>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</si>
  <si>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</si>
  <si>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</si>
  <si>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</si>
  <si>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</si>
  <si>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</si>
  <si>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</si>
  <si>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</si>
  <si>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</si>
  <si>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</si>
  <si>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</si>
  <si>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</si>
  <si>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</si>
  <si>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</si>
  <si>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</si>
  <si>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</si>
  <si>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</si>
  <si>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</si>
  <si>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</si>
  <si>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</si>
  <si>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</si>
  <si>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</si>
  <si>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</si>
  <si>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</si>
  <si>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</si>
  <si>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</si>
  <si>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</si>
  <si>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</si>
  <si>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</si>
  <si>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</si>
  <si>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</si>
  <si>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</si>
  <si>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</si>
  <si>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</si>
  <si>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</si>
  <si>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</si>
  <si>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</si>
  <si>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</si>
  <si>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</si>
  <si>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</si>
  <si>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</si>
  <si>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</si>
  <si>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</si>
  <si>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</si>
  <si>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</si>
  <si>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</si>
  <si>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</si>
  <si>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</si>
  <si>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</si>
  <si>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</si>
  <si>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</si>
  <si>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</si>
  <si>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</si>
  <si>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</si>
  <si>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</si>
  <si>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</si>
  <si>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</si>
  <si>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</si>
  <si>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</si>
  <si>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</si>
  <si>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</si>
  <si>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</si>
  <si>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</si>
  <si>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</si>
  <si>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</si>
  <si>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</si>
  <si>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</si>
  <si>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</si>
  <si>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</si>
  <si>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</si>
  <si>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</si>
  <si>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</si>
  <si>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</si>
  <si>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</si>
  <si>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</si>
  <si>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</si>
  <si>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</si>
  <si>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</si>
  <si>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</si>
  <si>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</si>
  <si>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</si>
  <si>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</si>
  <si>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</si>
  <si>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</si>
  <si>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</si>
  <si>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</si>
  <si>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</si>
  <si>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</si>
  <si>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</si>
  <si>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</si>
  <si>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</si>
  <si>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</si>
  <si>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</si>
  <si>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</si>
  <si>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</si>
  <si>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</si>
  <si>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</si>
  <si>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</si>
  <si>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</si>
  <si>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</si>
  <si>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</si>
  <si>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</si>
  <si>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</si>
  <si>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</si>
  <si>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</si>
  <si>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</si>
  <si>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</si>
  <si>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</si>
  <si>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</si>
  <si>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</si>
  <si>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</si>
  <si>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</si>
  <si>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</si>
  <si>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</si>
  <si>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</si>
  <si>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</si>
  <si>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</si>
  <si>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</si>
  <si>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</si>
  <si>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</si>
  <si>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</si>
  <si>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</si>
  <si>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</si>
  <si>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</si>
  <si>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</si>
  <si>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</si>
  <si>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</si>
  <si>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</si>
  <si>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</si>
  <si>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</si>
  <si>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</si>
  <si>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</si>
  <si>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</si>
  <si>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</si>
  <si>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</si>
  <si>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</si>
  <si>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</si>
  <si>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</si>
  <si>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</si>
  <si>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</si>
  <si>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</si>
  <si>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</si>
  <si>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</si>
  <si>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</si>
  <si>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</si>
  <si>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</si>
  <si>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</si>
  <si>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</si>
  <si>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</si>
  <si>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</si>
  <si>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</si>
  <si>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</si>
  <si>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</si>
  <si>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</si>
  <si>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</si>
  <si>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</si>
  <si>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</si>
  <si>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</si>
  <si>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</si>
  <si>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</si>
  <si>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</si>
  <si>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</si>
  <si>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</si>
  <si>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</si>
  <si>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</si>
  <si>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</si>
  <si>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</si>
  <si>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</si>
  <si>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</si>
  <si>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</si>
  <si>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</si>
  <si>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</si>
  <si>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</si>
  <si>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</si>
  <si>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</si>
  <si>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</si>
  <si>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</si>
  <si>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</si>
  <si>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</si>
  <si>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</si>
  <si>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</si>
  <si>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</si>
  <si>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</si>
  <si>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</si>
  <si>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</si>
  <si>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</si>
  <si>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</si>
  <si>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</si>
  <si>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</si>
  <si>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</si>
  <si>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</si>
  <si>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</si>
  <si>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</si>
  <si>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</si>
  <si>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</si>
  <si>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</si>
  <si>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</si>
  <si>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</si>
  <si>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</si>
  <si>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</si>
  <si>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</si>
  <si>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</si>
  <si>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</si>
  <si>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</si>
  <si>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</si>
  <si>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</si>
  <si>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</si>
  <si>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</si>
  <si>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</si>
  <si>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</si>
  <si>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</si>
  <si>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</si>
  <si>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</si>
  <si>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</si>
  <si>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</si>
  <si>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</si>
  <si>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</si>
  <si>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</si>
  <si>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</si>
  <si>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</si>
  <si>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</si>
  <si>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</si>
  <si>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</si>
  <si>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</si>
  <si>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</si>
  <si>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</si>
  <si>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</si>
  <si>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</si>
  <si>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</si>
  <si>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</si>
  <si>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</si>
  <si>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</si>
  <si>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</si>
  <si>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</si>
  <si>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</si>
  <si>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</si>
  <si>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</si>
  <si>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</si>
  <si>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</si>
  <si>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</si>
  <si>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</si>
  <si>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</si>
  <si>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</si>
  <si>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</si>
  <si>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</si>
  <si>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</si>
  <si>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</si>
  <si>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</si>
  <si>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</si>
  <si>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</si>
  <si>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</si>
  <si>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</si>
  <si>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</si>
  <si>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</si>
  <si>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</si>
  <si>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</si>
  <si>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</si>
  <si>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</si>
  <si>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</si>
  <si>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</si>
  <si>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</si>
  <si>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</si>
  <si>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</si>
  <si>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</si>
  <si>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</si>
  <si>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</si>
  <si>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</si>
  <si>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</si>
  <si>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</si>
  <si>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</si>
  <si>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</si>
  <si>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</si>
  <si>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</si>
  <si>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</si>
  <si>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</si>
  <si>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</si>
  <si>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</si>
  <si>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</si>
  <si>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</si>
  <si>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</si>
  <si>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</si>
  <si>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</si>
  <si>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</si>
  <si>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</si>
  <si>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</si>
  <si>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</si>
  <si>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</si>
  <si>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</si>
  <si>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</si>
  <si>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</si>
  <si>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</si>
  <si>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</si>
  <si>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</si>
  <si>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</si>
  <si>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</si>
  <si>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</si>
  <si>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</si>
  <si>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</si>
  <si>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</si>
  <si>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</si>
  <si>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</si>
  <si>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</si>
  <si>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</si>
  <si>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</si>
  <si>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</si>
  <si>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</si>
  <si>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</si>
  <si>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</si>
  <si>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</si>
  <si>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</si>
  <si>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</si>
  <si>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</si>
  <si>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</si>
  <si>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</si>
  <si>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</si>
  <si>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</si>
  <si>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</si>
  <si>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</si>
  <si>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</si>
  <si>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</si>
  <si>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</si>
  <si>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</si>
  <si>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</si>
  <si>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</si>
  <si>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</si>
  <si>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</si>
  <si>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</si>
  <si>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</si>
  <si>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</si>
  <si>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</si>
  <si>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</si>
  <si>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</si>
  <si>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</si>
  <si>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</si>
  <si>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</si>
  <si>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</si>
  <si>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</si>
  <si>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</si>
  <si>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</si>
  <si>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</si>
  <si>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</si>
  <si>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</si>
  <si>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</si>
  <si>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</si>
  <si>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</si>
  <si>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</si>
  <si>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</si>
  <si>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</si>
  <si>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</si>
  <si>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</si>
  <si>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</si>
  <si>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</si>
  <si>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</si>
  <si>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</si>
  <si>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</si>
  <si>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</si>
  <si>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</si>
  <si>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</si>
  <si>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</si>
  <si>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</si>
  <si>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</si>
  <si>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</si>
  <si>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</si>
  <si>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</si>
  <si>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</si>
  <si>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</si>
  <si>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</si>
  <si>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</si>
  <si>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</si>
  <si>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</si>
  <si>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</si>
  <si>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</si>
  <si>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</si>
  <si>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</si>
  <si>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</si>
  <si>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</si>
  <si>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</si>
  <si>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</si>
  <si>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</si>
  <si>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</si>
  <si>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</si>
  <si>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</si>
  <si>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</si>
  <si>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</si>
  <si>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</si>
  <si>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</si>
  <si>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</si>
  <si>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</si>
  <si>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</si>
  <si>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</si>
  <si>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</si>
  <si>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</si>
  <si>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</si>
  <si>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</si>
  <si>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</si>
  <si>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</si>
  <si>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</si>
  <si>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</si>
  <si>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</si>
  <si>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</si>
  <si>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</si>
  <si>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</si>
  <si>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</si>
  <si>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</si>
  <si>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</si>
  <si>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</si>
  <si>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</si>
  <si>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</si>
  <si>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</si>
  <si>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</si>
  <si>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</si>
  <si>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</si>
  <si>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</si>
  <si>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</si>
  <si>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</si>
  <si>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</si>
  <si>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</si>
  <si>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</si>
  <si>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</si>
  <si>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</si>
  <si>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</si>
  <si>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</si>
  <si>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</si>
  <si>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</si>
  <si>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</si>
  <si>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</si>
  <si>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</si>
  <si>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</si>
  <si>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</si>
  <si>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</si>
  <si>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</si>
  <si>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</si>
  <si>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</si>
  <si>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</si>
  <si>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</si>
  <si>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</si>
  <si>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</si>
  <si>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</si>
  <si>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</si>
  <si>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</si>
  <si>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</si>
  <si>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</si>
  <si>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</si>
  <si>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</si>
  <si>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</si>
  <si>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</si>
  <si>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</si>
  <si>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</si>
  <si>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</si>
  <si>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</si>
  <si>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</si>
  <si>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</si>
  <si>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</si>
  <si>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</si>
  <si>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</si>
  <si>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</si>
  <si>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</si>
  <si>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</si>
  <si>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</si>
  <si>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</si>
  <si>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</si>
  <si>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</si>
  <si>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</si>
  <si>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</si>
  <si>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</si>
  <si>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</si>
  <si>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</si>
  <si>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</si>
  <si>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</si>
  <si>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</si>
  <si>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</si>
  <si>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</si>
  <si>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</si>
  <si>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</si>
  <si>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</si>
  <si>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</si>
  <si>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</si>
  <si>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</si>
  <si>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</si>
  <si>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</si>
  <si>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</si>
  <si>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</si>
  <si>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</si>
  <si>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</si>
  <si>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</si>
  <si>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</si>
  <si>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</si>
  <si>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</si>
  <si>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</si>
  <si>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</si>
  <si>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</si>
  <si>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</si>
  <si>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</si>
  <si>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</si>
  <si>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</si>
  <si>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</si>
  <si>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</si>
  <si>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</si>
  <si>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</si>
  <si>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</si>
  <si>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</si>
  <si>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</si>
  <si>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</si>
  <si>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</si>
  <si>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</si>
  <si>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</si>
  <si>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</si>
  <si>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</si>
  <si>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</si>
  <si>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</si>
  <si>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</si>
  <si>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</si>
  <si>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</si>
  <si>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</si>
  <si>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</si>
  <si>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</si>
  <si>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</si>
  <si>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</si>
  <si>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</si>
  <si>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</si>
  <si>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</si>
  <si>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</si>
  <si>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</si>
  <si>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</si>
  <si>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</si>
  <si>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</si>
  <si>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</si>
  <si>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</si>
  <si>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</si>
  <si>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</si>
  <si>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</si>
  <si>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</si>
  <si>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</si>
  <si>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</si>
  <si>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</si>
  <si>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</si>
  <si>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</si>
  <si>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</si>
  <si>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</si>
  <si>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</si>
  <si>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</si>
  <si>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</si>
  <si>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</si>
  <si>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</si>
  <si>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</si>
  <si>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</si>
  <si>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</si>
  <si>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</si>
  <si>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</si>
  <si>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</si>
  <si>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</si>
  <si>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</si>
  <si>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</si>
  <si>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</si>
  <si>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</si>
  <si>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</si>
  <si>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</si>
  <si>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</si>
  <si>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</si>
  <si>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</si>
  <si>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</si>
  <si>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</si>
  <si>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</si>
  <si>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</si>
  <si>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</si>
  <si>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</si>
  <si>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</si>
  <si>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</si>
  <si>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</si>
  <si>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</si>
  <si>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</si>
  <si>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</si>
  <si>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</si>
  <si>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</si>
  <si>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</si>
  <si>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</si>
  <si>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</si>
  <si>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</si>
  <si>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</si>
  <si>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</si>
  <si>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</si>
  <si>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</si>
  <si>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</si>
  <si>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</si>
  <si>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</si>
  <si>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</si>
  <si>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</si>
  <si>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</si>
  <si>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</si>
  <si>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</si>
  <si>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</si>
  <si>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</si>
  <si>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</si>
  <si>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</si>
  <si>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</si>
  <si>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</si>
  <si>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</si>
  <si>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</si>
  <si>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</si>
  <si>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</si>
  <si>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</si>
  <si>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</si>
  <si>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</si>
  <si>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</si>
  <si>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</si>
  <si>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</si>
  <si>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</si>
  <si>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</si>
  <si>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</si>
  <si>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</si>
  <si>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</si>
  <si>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</si>
  <si>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</si>
  <si>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</si>
  <si>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</si>
  <si>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</si>
  <si>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</si>
  <si>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</si>
  <si>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</si>
  <si>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</si>
  <si>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</si>
  <si>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</si>
  <si>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</si>
  <si>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</si>
  <si>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</si>
  <si>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</si>
  <si>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</si>
  <si>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</si>
  <si>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</si>
  <si>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</si>
  <si>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</si>
  <si>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</si>
  <si>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</si>
  <si>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</si>
  <si>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</si>
  <si>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</si>
  <si>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</si>
  <si>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</si>
  <si>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</si>
  <si>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</si>
  <si>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</si>
  <si>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</si>
  <si>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</si>
  <si>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</si>
  <si>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</si>
  <si>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</si>
  <si>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</si>
  <si>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</si>
  <si>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</si>
  <si>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</si>
  <si>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</si>
  <si>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</si>
  <si>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</si>
  <si>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</si>
  <si>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</si>
  <si>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</si>
  <si>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</si>
  <si>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</si>
  <si>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</si>
  <si>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</si>
  <si>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</si>
  <si>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</si>
  <si>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</si>
  <si>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</si>
  <si>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</si>
  <si>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</si>
  <si>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</si>
  <si>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</si>
  <si>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</si>
  <si>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</si>
  <si>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</si>
  <si>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</si>
  <si>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</si>
  <si>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</si>
  <si>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</si>
  <si>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</si>
  <si>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</si>
  <si>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</si>
  <si>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</si>
  <si>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</si>
  <si>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</si>
  <si>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</si>
  <si>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</si>
  <si>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</si>
  <si>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</si>
  <si>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</si>
  <si>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</si>
  <si>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</si>
  <si>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</si>
  <si>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</si>
  <si>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</si>
  <si>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</si>
  <si>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</si>
  <si>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</si>
  <si>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</si>
  <si>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</si>
  <si>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</si>
  <si>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</si>
  <si>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</si>
  <si>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</si>
  <si>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</si>
  <si>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</si>
  <si>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</si>
  <si>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</si>
  <si>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</si>
  <si>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</si>
  <si>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</si>
  <si>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</si>
  <si>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</si>
  <si>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</si>
  <si>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</si>
  <si>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</si>
  <si>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</si>
  <si>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</si>
  <si>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</si>
  <si>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</si>
  <si>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</si>
  <si>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</si>
  <si>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</si>
  <si>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</si>
  <si>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</si>
  <si>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</si>
  <si>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</si>
  <si>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</si>
  <si>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</si>
  <si>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</si>
  <si>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</si>
  <si>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</si>
  <si>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</si>
  <si>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</si>
  <si>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</si>
  <si>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</si>
  <si>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</si>
  <si>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</si>
  <si>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</si>
  <si>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</si>
  <si>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</si>
  <si>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</si>
  <si>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</si>
  <si>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</si>
  <si>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</si>
  <si>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</si>
  <si>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</si>
  <si>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</si>
  <si>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</si>
  <si>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</si>
  <si>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</si>
  <si>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</si>
  <si>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</si>
  <si>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</si>
  <si>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</si>
  <si>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</si>
  <si>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</si>
  <si>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</si>
  <si>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</si>
  <si>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</si>
  <si>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</si>
  <si>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</si>
  <si>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</si>
  <si>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</si>
  <si>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</si>
  <si>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</si>
  <si>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</si>
  <si>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</si>
  <si>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</si>
  <si>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</si>
  <si>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</si>
  <si>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</si>
  <si>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</si>
  <si>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</si>
  <si>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</si>
  <si>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</si>
  <si>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</si>
  <si>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</si>
  <si>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</si>
  <si>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</si>
  <si>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</si>
  <si>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</si>
  <si>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</si>
  <si>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</si>
  <si>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</si>
  <si>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</si>
  <si>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</si>
  <si>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</si>
  <si>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</si>
  <si>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</si>
  <si>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</si>
  <si>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</si>
  <si>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</si>
  <si>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</si>
  <si>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</si>
  <si>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</si>
  <si>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</si>
  <si>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</si>
  <si>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</si>
  <si>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</si>
  <si>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</si>
  <si>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</si>
  <si>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</si>
  <si>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</si>
  <si>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</si>
  <si>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</si>
  <si>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</si>
  <si>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</si>
  <si>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</si>
  <si>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</si>
  <si>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</si>
  <si>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</si>
  <si>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</si>
  <si>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</si>
  <si>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</si>
  <si>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</si>
  <si>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</si>
  <si>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</si>
  <si>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</si>
  <si>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</si>
  <si>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</si>
  <si>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</si>
  <si>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</si>
  <si>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</si>
  <si>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</si>
  <si>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</si>
  <si>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</si>
  <si>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</si>
  <si>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</si>
  <si>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</si>
  <si>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</si>
  <si>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</si>
  <si>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</si>
  <si>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</si>
  <si>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</si>
  <si>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</si>
  <si>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</si>
  <si>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</si>
  <si>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</si>
  <si>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</si>
  <si>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</si>
  <si>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</si>
  <si>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</si>
  <si>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</si>
  <si>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</si>
  <si>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</si>
  <si>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</si>
  <si>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</si>
  <si>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</si>
  <si>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</si>
  <si>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</si>
  <si>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</si>
  <si>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</si>
  <si>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</si>
  <si>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</si>
  <si>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</si>
  <si>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</si>
  <si>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</si>
  <si>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</si>
  <si>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</si>
  <si>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</si>
  <si>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</si>
  <si>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</si>
  <si>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</si>
  <si>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</si>
  <si>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</si>
  <si>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</si>
  <si>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</si>
  <si>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</si>
  <si>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</si>
  <si>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</si>
  <si>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</si>
  <si>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</si>
  <si>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</si>
  <si>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</si>
  <si>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</si>
  <si>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</si>
  <si>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</si>
  <si>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</si>
  <si>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</si>
  <si>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</si>
  <si>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</si>
  <si>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</si>
  <si>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</si>
  <si>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</si>
  <si>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</si>
  <si>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</si>
  <si>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</si>
  <si>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</si>
  <si>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</si>
  <si>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</si>
  <si>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</si>
  <si>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</si>
  <si>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</si>
  <si>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</si>
  <si>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</si>
  <si>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</si>
  <si>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</si>
  <si>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</si>
  <si>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</si>
  <si>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</si>
  <si>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</si>
  <si>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</si>
  <si>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</si>
  <si>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</si>
  <si>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</si>
  <si>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</si>
  <si>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</si>
  <si>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</si>
  <si>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</si>
  <si>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</si>
  <si>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</si>
  <si>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</si>
  <si>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</si>
  <si>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</si>
  <si>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</si>
  <si>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</si>
  <si>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</si>
  <si>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</si>
  <si>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</si>
  <si>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</si>
  <si>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</si>
  <si>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</si>
  <si>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</si>
  <si>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</si>
  <si>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</si>
  <si>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</si>
  <si>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</si>
  <si>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</si>
  <si>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</si>
  <si>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</si>
  <si>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</si>
  <si>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</si>
  <si>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</si>
  <si>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</si>
  <si>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</si>
  <si>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</si>
  <si>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</si>
  <si>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</si>
  <si>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</si>
  <si>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</si>
  <si>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</si>
  <si>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</si>
  <si>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</si>
  <si>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</si>
  <si>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</si>
  <si>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</si>
  <si>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</si>
  <si>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</si>
  <si>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</si>
  <si>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</si>
  <si>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</si>
  <si>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</si>
  <si>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</si>
  <si>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</si>
  <si>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</si>
  <si>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</si>
  <si>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</si>
  <si>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</si>
  <si>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</si>
  <si>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</si>
  <si>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</si>
  <si>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</si>
  <si>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</si>
  <si>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</si>
  <si>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</si>
  <si>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</si>
  <si>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</si>
  <si>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</si>
  <si>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</si>
  <si>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</si>
  <si>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</si>
  <si>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</si>
  <si>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</si>
  <si>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</si>
  <si>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</si>
  <si>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</si>
  <si>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</si>
  <si>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</si>
  <si>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</si>
  <si>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</si>
  <si>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</si>
  <si>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</si>
  <si>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</si>
  <si>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</si>
  <si>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</si>
  <si>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</si>
  <si>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</si>
  <si>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</si>
  <si>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</si>
  <si>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</si>
  <si>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</si>
  <si>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</si>
  <si>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</si>
  <si>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</si>
  <si>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</si>
  <si>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</si>
  <si>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</si>
  <si>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</si>
  <si>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</si>
  <si>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</si>
  <si>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</si>
  <si>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</si>
  <si>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</si>
  <si>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</si>
  <si>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</si>
  <si>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</si>
  <si>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</si>
  <si>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</si>
  <si>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</si>
  <si>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</si>
  <si>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</si>
  <si>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</si>
  <si>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</si>
  <si>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</si>
  <si>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</si>
  <si>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</si>
  <si>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</si>
  <si>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</si>
  <si>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</si>
  <si>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</si>
  <si>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</si>
  <si>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</si>
  <si>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</si>
  <si>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</si>
  <si>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</si>
  <si>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</si>
  <si>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</si>
  <si>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</si>
  <si>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</si>
  <si>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</si>
  <si>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</si>
  <si>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</si>
  <si>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</si>
  <si>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</si>
  <si>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</si>
  <si>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</si>
  <si>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</si>
  <si>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</si>
  <si>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</si>
  <si>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</si>
  <si>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</si>
  <si>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</si>
  <si>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</si>
  <si>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</si>
  <si>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</si>
  <si>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</si>
  <si>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</si>
  <si>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</si>
  <si>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</si>
  <si>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</si>
  <si>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</si>
  <si>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</si>
  <si>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</si>
  <si>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</si>
  <si>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</si>
  <si>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</si>
  <si>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</si>
  <si>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</si>
  <si>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</si>
  <si>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</si>
  <si>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</si>
  <si>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</si>
  <si>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</si>
  <si>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</si>
  <si>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</si>
  <si>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</si>
  <si>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</si>
  <si>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</si>
  <si>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</si>
  <si>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</si>
  <si>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</si>
  <si>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</si>
  <si>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</si>
  <si>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</si>
  <si>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</si>
  <si>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</si>
  <si>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</si>
  <si>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</si>
  <si>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</si>
  <si>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</si>
  <si>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</si>
  <si>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</si>
  <si>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</si>
  <si>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</si>
  <si>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</si>
  <si>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</si>
  <si>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</si>
  <si>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</si>
  <si>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</si>
  <si>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</si>
  <si>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</si>
  <si>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</si>
  <si>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</si>
  <si>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</si>
  <si>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</si>
  <si>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</si>
  <si>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</si>
  <si>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</si>
  <si>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</si>
  <si>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</si>
  <si>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</si>
  <si>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</si>
  <si>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</si>
  <si>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</si>
  <si>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</si>
  <si>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</si>
  <si>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</si>
  <si>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</si>
  <si>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</si>
  <si>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</si>
  <si>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</si>
  <si>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</si>
  <si>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</si>
  <si>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</si>
  <si>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</si>
  <si>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</si>
  <si>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</si>
  <si>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</si>
  <si>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</si>
  <si>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</si>
  <si>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</si>
  <si>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</si>
  <si>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</si>
  <si>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</si>
  <si>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</si>
  <si>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</si>
  <si>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</si>
  <si>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</si>
  <si>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</si>
  <si>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</si>
  <si>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</si>
  <si>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</si>
  <si>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</si>
  <si>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</si>
  <si>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</si>
  <si>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</si>
  <si>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</si>
  <si>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</si>
  <si>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</si>
  <si>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</si>
  <si>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</si>
  <si>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</si>
  <si>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</si>
  <si>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</si>
  <si>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</si>
  <si>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</si>
  <si>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</si>
  <si>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</si>
  <si>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</si>
  <si>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</si>
  <si>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</si>
  <si>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</si>
  <si>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</si>
  <si>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</si>
  <si>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</si>
  <si>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</si>
  <si>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</si>
  <si>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</si>
  <si>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</si>
  <si>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</si>
  <si>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</si>
  <si>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</si>
  <si>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</si>
  <si>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</si>
  <si>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</si>
  <si>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</si>
  <si>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</si>
  <si>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</si>
  <si>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</si>
  <si>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</si>
  <si>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</si>
  <si>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</si>
  <si>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</si>
  <si>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</si>
  <si>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</si>
  <si>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</si>
  <si>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</si>
  <si>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</si>
  <si>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</si>
  <si>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</si>
  <si>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</si>
  <si>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</si>
  <si>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</si>
  <si>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</si>
  <si>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</si>
  <si>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</si>
  <si>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</si>
  <si>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</si>
  <si>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</si>
  <si>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</si>
  <si>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</si>
  <si>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</si>
  <si>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</si>
  <si>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</si>
  <si>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</si>
  <si>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</si>
  <si>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</si>
  <si>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</si>
  <si>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</si>
  <si>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</si>
  <si>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</si>
  <si>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</si>
  <si>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</si>
  <si>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</si>
  <si>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</si>
  <si>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</si>
  <si>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</si>
  <si>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</si>
  <si>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</si>
  <si>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</si>
  <si>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</si>
  <si>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</si>
  <si>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</si>
  <si>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</si>
  <si>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</si>
  <si>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</si>
  <si>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</si>
  <si>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</si>
  <si>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</si>
  <si>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</si>
  <si>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</si>
  <si>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</si>
  <si>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</si>
  <si>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</si>
  <si>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</si>
  <si>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</si>
  <si>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</si>
  <si>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</si>
  <si>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</si>
  <si>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</si>
  <si>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</si>
  <si>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</si>
  <si>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</si>
  <si>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</si>
  <si>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</si>
  <si>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</si>
  <si>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</si>
  <si>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</si>
  <si>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</si>
  <si>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</si>
  <si>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</si>
  <si>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</si>
  <si>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</si>
  <si>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</si>
  <si>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</si>
  <si>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</si>
  <si>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</si>
  <si>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</si>
  <si>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</si>
  <si>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</si>
  <si>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</si>
  <si>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</si>
  <si>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</si>
  <si>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</si>
  <si>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</si>
  <si>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</si>
  <si>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</si>
  <si>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</si>
  <si>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</si>
  <si>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</si>
  <si>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</si>
  <si>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</si>
  <si>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</si>
  <si>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</si>
  <si>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</si>
  <si>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</si>
  <si>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</si>
  <si>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</si>
  <si>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</si>
  <si>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</si>
  <si>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</si>
  <si>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</si>
  <si>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</si>
  <si>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</si>
  <si>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</si>
  <si>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</si>
  <si>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</si>
  <si>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</si>
  <si>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</si>
  <si>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</si>
  <si>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</si>
  <si>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</si>
  <si>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</si>
  <si>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</si>
  <si>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</si>
  <si>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</si>
  <si>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</si>
  <si>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</si>
  <si>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</si>
  <si>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</si>
  <si>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</si>
  <si>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</si>
  <si>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</si>
  <si>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</si>
  <si>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</si>
  <si>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</si>
  <si>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</si>
  <si>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</si>
  <si>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</si>
  <si>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</si>
  <si>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</si>
  <si>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</si>
  <si>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</si>
  <si>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</si>
  <si>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</si>
  <si>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</si>
  <si>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</si>
  <si>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</si>
  <si>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</si>
  <si>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</si>
  <si>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</si>
  <si>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</si>
  <si>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</si>
  <si>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</si>
  <si>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</si>
  <si>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</si>
  <si>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</si>
  <si>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</si>
  <si>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</si>
  <si>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</si>
  <si>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</si>
  <si>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</si>
  <si>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</si>
  <si>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</si>
  <si>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</si>
  <si>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</si>
  <si>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</si>
  <si>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</si>
  <si>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</si>
  <si>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</si>
  <si>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</si>
  <si>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</si>
  <si>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</si>
  <si>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</si>
  <si>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</si>
  <si>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</si>
  <si>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</si>
  <si>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</si>
  <si>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</si>
  <si>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</si>
  <si>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</si>
  <si>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</si>
  <si>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</si>
  <si>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</si>
  <si>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</si>
  <si>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</si>
  <si>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</si>
  <si>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</si>
  <si>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</si>
  <si>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</si>
  <si>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</si>
  <si>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</si>
  <si>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</si>
  <si>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</si>
  <si>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</si>
  <si>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</si>
  <si>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</si>
  <si>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</si>
  <si>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</si>
  <si>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</si>
  <si>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</si>
  <si>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</si>
  <si>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</si>
  <si>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</si>
  <si>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</si>
  <si>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</si>
  <si>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</si>
  <si>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</si>
  <si>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</si>
  <si>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</si>
  <si>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</si>
  <si>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</si>
  <si>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</si>
  <si>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</si>
  <si>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</si>
  <si>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</si>
  <si>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</si>
  <si>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</si>
  <si>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</si>
  <si>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</si>
  <si>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</si>
  <si>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</si>
  <si>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</si>
  <si>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</si>
  <si>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</si>
  <si>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</si>
  <si>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</si>
  <si>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</si>
  <si>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</si>
  <si>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</si>
  <si>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</si>
  <si>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</si>
  <si>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</si>
  <si>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</si>
  <si>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</si>
  <si>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</si>
  <si>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</si>
  <si>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</si>
  <si>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</si>
  <si>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</si>
  <si>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</si>
  <si>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</si>
  <si>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</si>
  <si>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</si>
  <si>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</si>
  <si>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</si>
  <si>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</si>
  <si>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</si>
  <si>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</si>
  <si>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</si>
  <si>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</si>
  <si>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</si>
  <si>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</si>
  <si>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</si>
  <si>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</si>
  <si>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</si>
  <si>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</si>
  <si>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</si>
  <si>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</si>
  <si>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</si>
  <si>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</si>
  <si>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</si>
  <si>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</si>
  <si>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</si>
  <si>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</si>
  <si>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</si>
  <si>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</si>
  <si>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</si>
  <si>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</si>
  <si>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</si>
  <si>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</si>
  <si>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</si>
  <si>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</si>
  <si>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</si>
  <si>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</si>
  <si>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</si>
  <si>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</si>
  <si>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</si>
  <si>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</si>
  <si>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</si>
  <si>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</si>
  <si>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</si>
  <si>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</si>
  <si>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</si>
  <si>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</si>
  <si>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</si>
  <si>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</si>
  <si>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</si>
  <si>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</si>
  <si>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</si>
  <si>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</si>
  <si>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</si>
  <si>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</si>
  <si>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</si>
  <si>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</si>
  <si>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</si>
  <si>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</si>
  <si>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</si>
  <si>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</si>
  <si>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</si>
  <si>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</si>
  <si>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</si>
  <si>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</si>
  <si>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</si>
  <si>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</si>
  <si>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</si>
  <si>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</si>
  <si>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</si>
  <si>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</si>
  <si>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</si>
  <si>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</si>
  <si>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</si>
  <si>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</si>
  <si>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</si>
  <si>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</si>
  <si>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</si>
  <si>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</si>
  <si>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</si>
  <si>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</si>
  <si>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</si>
  <si>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</si>
  <si>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</si>
  <si>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</si>
  <si>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</si>
  <si>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</si>
  <si>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</si>
  <si>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</si>
  <si>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</si>
  <si>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</si>
  <si>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</si>
  <si>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</si>
  <si>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</si>
  <si>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</si>
  <si>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</si>
  <si>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</si>
  <si>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</si>
  <si>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</si>
  <si>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</si>
  <si>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</si>
  <si>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</si>
  <si>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</si>
  <si>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</si>
  <si>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</si>
  <si>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</si>
  <si>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</si>
  <si>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</si>
  <si>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</si>
  <si>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</si>
  <si>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</si>
  <si>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</si>
  <si>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</si>
  <si>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</si>
  <si>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</si>
  <si>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</si>
  <si>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</si>
  <si>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</si>
  <si>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</si>
  <si>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</si>
  <si>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</si>
  <si>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</si>
  <si>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</si>
  <si>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</si>
  <si>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</si>
  <si>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</si>
  <si>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</si>
  <si>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</si>
  <si>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</si>
  <si>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</si>
  <si>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</si>
  <si>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</si>
  <si>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</si>
  <si>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</si>
  <si>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</si>
  <si>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</si>
  <si>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</si>
  <si>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</si>
  <si>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</si>
  <si>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</si>
  <si>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</si>
  <si>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</si>
  <si>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</si>
  <si>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</si>
  <si>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</si>
  <si>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</si>
  <si>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</si>
  <si>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</si>
  <si>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</si>
  <si>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</si>
  <si>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</si>
  <si>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</si>
  <si>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</si>
  <si>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</si>
  <si>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</si>
  <si>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</si>
  <si>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</si>
  <si>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</si>
  <si>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</si>
  <si>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</si>
  <si>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</si>
  <si>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</si>
  <si>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</si>
  <si>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</si>
  <si>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</si>
  <si>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</si>
  <si>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</si>
  <si>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</si>
  <si>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</si>
  <si>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</si>
  <si>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</si>
  <si>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</si>
  <si>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</si>
  <si>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</si>
  <si>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</si>
  <si>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</si>
  <si>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</si>
  <si>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</si>
  <si>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</si>
  <si>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</si>
  <si>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</si>
  <si>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</si>
  <si>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</si>
  <si>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</si>
  <si>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</si>
  <si>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</si>
  <si>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</si>
  <si>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</si>
  <si>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</si>
  <si>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</si>
  <si>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</si>
  <si>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</si>
  <si>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</si>
  <si>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</si>
  <si>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</si>
  <si>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</si>
  <si>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</si>
  <si>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</si>
  <si>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</si>
  <si>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</si>
  <si>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</si>
  <si>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</si>
  <si>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</si>
  <si>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</si>
  <si>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</si>
  <si>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</si>
  <si>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</si>
  <si>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</si>
  <si>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</si>
  <si>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</si>
  <si>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</si>
  <si>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</si>
  <si>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</si>
  <si>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</si>
  <si>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</si>
  <si>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</si>
  <si>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</si>
  <si>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</si>
  <si>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</si>
  <si>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</si>
  <si>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</si>
  <si>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</si>
  <si>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</si>
  <si>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</si>
  <si>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</si>
  <si>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</si>
  <si>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</si>
  <si>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</si>
  <si>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</si>
  <si>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</si>
  <si>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</si>
  <si>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</si>
  <si>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</si>
  <si>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</si>
  <si>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</si>
  <si>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</si>
  <si>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</si>
  <si>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</si>
  <si>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</si>
  <si>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</si>
  <si>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</si>
  <si>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</si>
  <si>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</si>
  <si>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</si>
  <si>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</si>
  <si>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</si>
  <si>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</si>
  <si>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</si>
  <si>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</si>
  <si>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</si>
  <si>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</si>
  <si>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</si>
  <si>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</si>
  <si>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</si>
  <si>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</si>
  <si>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</si>
  <si>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</si>
  <si>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</si>
  <si>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</si>
  <si>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</si>
  <si>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</si>
  <si>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</si>
  <si>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</si>
  <si>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</si>
  <si>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</si>
  <si>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</si>
  <si>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</si>
  <si>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</si>
  <si>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</si>
  <si>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</si>
  <si>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</si>
  <si>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</si>
  <si>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</si>
  <si>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</si>
  <si>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</si>
  <si>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</si>
  <si>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</si>
  <si>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</si>
  <si>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</si>
  <si>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</si>
  <si>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</si>
  <si>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</si>
  <si>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</si>
  <si>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</si>
  <si>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</si>
  <si>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</si>
  <si>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</si>
  <si>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</si>
  <si>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</si>
  <si>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</si>
  <si>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</si>
  <si>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</si>
  <si>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</si>
  <si>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</si>
  <si>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</si>
  <si>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</si>
  <si>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</si>
  <si>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</si>
  <si>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</si>
  <si>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</si>
  <si>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</si>
  <si>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</si>
  <si>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</si>
  <si>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</si>
  <si>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</si>
  <si>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</si>
  <si>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</si>
  <si>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</si>
  <si>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</si>
  <si>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</si>
  <si>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</si>
  <si>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</si>
  <si>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</si>
  <si>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</si>
  <si>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</si>
  <si>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</si>
  <si>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</si>
  <si>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</si>
  <si>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</si>
  <si>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</si>
  <si>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</si>
  <si>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</si>
  <si>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</si>
  <si>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</si>
  <si>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</si>
  <si>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</si>
  <si>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</si>
  <si>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</si>
  <si>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</si>
  <si>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</si>
  <si>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</si>
  <si>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</si>
  <si>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</si>
  <si>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</si>
  <si>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</si>
  <si>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</si>
  <si>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</si>
  <si>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</si>
  <si>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</si>
  <si>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</si>
  <si>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</si>
  <si>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</si>
  <si>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</si>
  <si>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</si>
  <si>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</si>
  <si>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</si>
  <si>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</si>
  <si>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</si>
  <si>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</si>
  <si>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</si>
  <si>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</si>
  <si>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</si>
  <si>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</si>
  <si>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</si>
  <si>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</si>
  <si>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</si>
  <si>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</si>
  <si>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</si>
  <si>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</si>
  <si>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</si>
  <si>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</si>
  <si>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</si>
  <si>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</si>
  <si>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</si>
  <si>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</si>
  <si>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</si>
  <si>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</si>
  <si>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</si>
  <si>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</si>
  <si>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</si>
  <si>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</si>
  <si>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</si>
  <si>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</si>
  <si>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</si>
  <si>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</si>
  <si>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</si>
  <si>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</si>
  <si>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</si>
  <si>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</si>
  <si>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</si>
  <si>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</si>
  <si>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</si>
  <si>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</si>
  <si>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</si>
  <si>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</si>
  <si>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</si>
  <si>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</si>
  <si>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</si>
  <si>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</si>
  <si>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</si>
  <si>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</si>
  <si>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</si>
  <si>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</si>
  <si>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</si>
  <si>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</si>
  <si>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</si>
  <si>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</si>
  <si>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</si>
  <si>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</si>
  <si>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</si>
  <si>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</si>
  <si>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</si>
  <si>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</si>
  <si>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</si>
  <si>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</si>
  <si>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</si>
  <si>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</si>
  <si>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</si>
  <si>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</si>
  <si>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</si>
  <si>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</si>
  <si>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</si>
  <si>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</si>
  <si>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</si>
  <si>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</si>
  <si>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</si>
  <si>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</si>
  <si>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</si>
  <si>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</si>
  <si>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</si>
  <si>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</si>
  <si>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</si>
  <si>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</si>
  <si>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</si>
  <si>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</si>
  <si>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</si>
  <si>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</si>
  <si>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</si>
  <si>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</si>
  <si>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</si>
  <si>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</si>
  <si>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</si>
  <si>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</si>
  <si>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</si>
  <si>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</si>
  <si>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</si>
  <si>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</si>
  <si>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</si>
  <si>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</si>
  <si>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</si>
  <si>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</si>
  <si>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</si>
  <si>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</si>
  <si>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</si>
  <si>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</si>
  <si>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</si>
  <si>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</si>
  <si>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</si>
  <si>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</si>
  <si>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</si>
  <si>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</si>
  <si>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</si>
  <si>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</si>
  <si>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</si>
  <si>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</si>
  <si>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</si>
  <si>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</si>
  <si>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</si>
  <si>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</si>
  <si>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</si>
  <si>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</si>
  <si>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</si>
  <si>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</si>
  <si>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</si>
  <si>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</si>
  <si>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</si>
  <si>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</si>
  <si>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</si>
  <si>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</si>
  <si>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</si>
  <si>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</si>
  <si>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</si>
  <si>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</si>
  <si>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</si>
  <si>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</si>
  <si>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</si>
  <si>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</si>
  <si>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</si>
  <si>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</si>
  <si>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</si>
  <si>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</si>
  <si>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</si>
  <si>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</si>
  <si>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</si>
  <si>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</si>
  <si>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</si>
  <si>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</si>
  <si>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</si>
  <si>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</si>
  <si>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</si>
  <si>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</si>
  <si>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</si>
  <si>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</si>
  <si>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</si>
  <si>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</si>
  <si>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</si>
  <si>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</si>
  <si>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</si>
  <si>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</si>
  <si>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</si>
  <si>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</si>
  <si>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</si>
  <si>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</si>
  <si>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</si>
  <si>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</si>
  <si>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</si>
  <si>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</si>
  <si>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</si>
  <si>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</si>
  <si>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</si>
  <si>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</si>
  <si>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</si>
  <si>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</si>
  <si>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</si>
  <si>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</si>
  <si>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</si>
  <si>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</si>
  <si>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</si>
  <si>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</si>
  <si>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</si>
  <si>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</si>
  <si>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</si>
  <si>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</si>
  <si>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</si>
  <si>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</si>
  <si>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</si>
  <si>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</si>
  <si>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</si>
  <si>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</si>
  <si>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</si>
  <si>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</si>
  <si>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</si>
  <si>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</si>
  <si>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</si>
  <si>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</si>
  <si>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</si>
  <si>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</si>
  <si>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</si>
  <si>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</si>
  <si>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</si>
  <si>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</si>
  <si>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</si>
  <si>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</si>
  <si>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</si>
  <si>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</si>
  <si>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</si>
  <si>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</si>
  <si>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</si>
  <si>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</si>
  <si>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</si>
  <si>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</si>
  <si>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</si>
  <si>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</si>
  <si>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</si>
  <si>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</si>
  <si>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</si>
  <si>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</si>
  <si>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</si>
  <si>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</si>
  <si>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</si>
  <si>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</si>
  <si>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</si>
  <si>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</si>
  <si>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</si>
  <si>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</si>
  <si>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</si>
  <si>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</si>
  <si>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</si>
  <si>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</si>
  <si>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</si>
  <si>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</si>
  <si>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</si>
  <si>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</si>
  <si>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</si>
  <si>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</si>
  <si>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</si>
  <si>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</si>
  <si>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</si>
  <si>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</si>
  <si>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</si>
  <si>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</si>
  <si>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</si>
  <si>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</si>
  <si>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</si>
  <si>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</si>
  <si>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</si>
  <si>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</si>
  <si>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</si>
  <si>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</si>
  <si>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</si>
  <si>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</si>
  <si>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</si>
  <si>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</si>
  <si>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</si>
  <si>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</si>
  <si>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</si>
  <si>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</si>
  <si>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</si>
  <si>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</si>
  <si>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</si>
  <si>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</si>
  <si>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</si>
  <si>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</si>
  <si>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</si>
  <si>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</si>
  <si>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</si>
  <si>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</si>
  <si>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</si>
  <si>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</si>
  <si>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</si>
  <si>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</si>
  <si>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</si>
  <si>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</si>
  <si>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</si>
  <si>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</si>
  <si>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</si>
  <si>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</si>
  <si>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</si>
  <si>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</si>
  <si>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</si>
  <si>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</si>
  <si>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</si>
  <si>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</si>
  <si>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</si>
  <si>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</si>
  <si>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</si>
  <si>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</si>
  <si>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</si>
  <si>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</si>
  <si>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</si>
  <si>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</si>
  <si>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</si>
  <si>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</si>
  <si>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</si>
  <si>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</si>
  <si>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</si>
  <si>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</si>
  <si>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</si>
  <si>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</si>
  <si>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</si>
  <si>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</si>
  <si>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</si>
  <si>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</si>
  <si>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</si>
  <si>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</si>
  <si>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</si>
  <si>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</si>
  <si>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</si>
  <si>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</si>
  <si>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</si>
  <si>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</si>
  <si>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</si>
  <si>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</si>
  <si>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</si>
  <si>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</si>
  <si>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</si>
  <si>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</si>
  <si>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</si>
  <si>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</si>
  <si>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</si>
  <si>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</si>
  <si>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</si>
  <si>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</si>
  <si>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</si>
  <si>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</si>
  <si>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</si>
  <si>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</si>
  <si>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</si>
  <si>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</si>
  <si>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</si>
  <si>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</si>
  <si>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</si>
  <si>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</si>
  <si>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</si>
  <si>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</si>
  <si>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</si>
  <si>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</si>
  <si>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</si>
  <si>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</si>
  <si>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</si>
  <si>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</si>
  <si>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</si>
  <si>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</si>
  <si>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</si>
  <si>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</si>
  <si>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</si>
  <si>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</si>
  <si>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</si>
  <si>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</si>
  <si>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</si>
  <si>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</si>
  <si>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</si>
  <si>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</si>
  <si>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</si>
  <si>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</si>
  <si>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</si>
  <si>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</si>
  <si>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</si>
  <si>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</si>
  <si>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</si>
  <si>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</si>
  <si>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</si>
  <si>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</si>
  <si>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</si>
  <si>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</si>
  <si>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</si>
  <si>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</si>
  <si>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</si>
  <si>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</si>
  <si>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</si>
  <si>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</si>
  <si>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</si>
  <si>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</si>
  <si>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</si>
  <si>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</si>
  <si>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</si>
  <si>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</si>
  <si>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</si>
  <si>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</si>
  <si>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</si>
  <si>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</si>
  <si>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</si>
  <si>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</si>
  <si>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</si>
  <si>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</si>
  <si>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</si>
  <si>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</si>
  <si>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</si>
  <si>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</si>
  <si>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</si>
  <si>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</si>
  <si>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</si>
  <si>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</si>
  <si>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</si>
  <si>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</si>
  <si>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</si>
  <si>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</si>
  <si>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</si>
  <si>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</si>
  <si>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</si>
  <si>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</si>
  <si>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</si>
  <si>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</si>
  <si>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</si>
  <si>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</si>
  <si>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</si>
  <si>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</si>
  <si>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</si>
  <si>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</si>
  <si>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</si>
  <si>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</si>
  <si>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</si>
  <si>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</si>
  <si>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</si>
  <si>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</si>
  <si>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</si>
  <si>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</si>
  <si>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</si>
  <si>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</si>
  <si>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</si>
  <si>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</si>
  <si>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</si>
  <si>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</si>
  <si>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</si>
  <si>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</si>
  <si>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</si>
  <si>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</si>
  <si>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</si>
  <si>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</si>
  <si>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</si>
  <si>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</si>
  <si>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</si>
  <si>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</si>
  <si>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</si>
  <si>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</si>
  <si>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</si>
  <si>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</si>
  <si>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</si>
  <si>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</si>
  <si>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</si>
  <si>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</si>
  <si>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</si>
  <si>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</si>
  <si>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</si>
  <si>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</si>
  <si>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</si>
  <si>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</si>
  <si>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</si>
  <si>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</si>
  <si>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</si>
  <si>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</si>
  <si>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</si>
  <si>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</si>
  <si>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</si>
  <si>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</si>
  <si>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</si>
  <si>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</si>
  <si>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</si>
  <si>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</si>
  <si>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</si>
  <si>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</si>
  <si>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</si>
  <si>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</si>
  <si>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</si>
  <si>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</si>
  <si>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</si>
  <si>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</si>
  <si>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</si>
  <si>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</si>
  <si>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</si>
  <si>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</si>
  <si>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</si>
  <si>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</si>
  <si>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</si>
  <si>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</si>
  <si>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</si>
  <si>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</si>
  <si>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</si>
  <si>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</si>
  <si>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</si>
  <si>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</si>
  <si>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</si>
  <si>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</si>
  <si>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</si>
  <si>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</si>
  <si>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</si>
  <si>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</si>
  <si>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</si>
  <si>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</si>
  <si>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</si>
  <si>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</si>
  <si>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</si>
  <si>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</si>
  <si>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</si>
  <si>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</si>
  <si>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</si>
  <si>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</si>
  <si>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</si>
  <si>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</si>
  <si>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</si>
  <si>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</si>
  <si>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</si>
  <si>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</si>
  <si>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</si>
  <si>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</si>
  <si>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</si>
  <si>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</si>
  <si>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</si>
  <si>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</si>
  <si>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</si>
  <si>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</si>
  <si>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</si>
  <si>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</si>
  <si>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</si>
  <si>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</si>
  <si>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</si>
  <si>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</si>
  <si>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</si>
  <si>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</si>
  <si>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</si>
  <si>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</si>
  <si>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</si>
  <si>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</si>
  <si>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</si>
  <si>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</si>
  <si>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</si>
  <si>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</si>
  <si>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</si>
  <si>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</si>
  <si>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</si>
  <si>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</si>
  <si>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</si>
  <si>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</si>
  <si>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</si>
  <si>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</si>
  <si>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</si>
  <si>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</si>
  <si>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</si>
  <si>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</si>
  <si>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</si>
  <si>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</si>
  <si>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</si>
  <si>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</si>
  <si>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</si>
  <si>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</si>
  <si>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</si>
  <si>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</si>
  <si>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</si>
  <si>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</si>
  <si>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</si>
  <si>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</si>
  <si>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</si>
  <si>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</si>
  <si>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</si>
  <si>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</si>
  <si>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</si>
  <si>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</si>
  <si>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</si>
  <si>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</si>
  <si>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</si>
  <si>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</si>
  <si>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</si>
  <si>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</si>
  <si>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</si>
  <si>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</si>
  <si>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</si>
  <si>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</si>
  <si>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</si>
  <si>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</si>
  <si>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</si>
  <si>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</si>
  <si>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</si>
  <si>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</si>
  <si>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</si>
  <si>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</si>
  <si>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</si>
  <si>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</si>
  <si>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</si>
  <si>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</si>
  <si>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</si>
  <si>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</si>
  <si>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</si>
  <si>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</si>
  <si>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</si>
  <si>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</si>
  <si>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</si>
  <si>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</si>
  <si>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</si>
  <si>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</si>
  <si>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</si>
  <si>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</si>
  <si>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</si>
  <si>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</si>
  <si>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</si>
  <si>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</si>
  <si>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</si>
  <si>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</si>
  <si>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</si>
  <si>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</si>
  <si>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</si>
  <si>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</si>
  <si>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</si>
  <si>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</si>
  <si>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</si>
  <si>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</si>
  <si>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</si>
  <si>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</si>
  <si>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</si>
  <si>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</si>
  <si>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</si>
  <si>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</si>
  <si>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</si>
  <si>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</si>
  <si>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</si>
  <si>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</si>
  <si>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</si>
  <si>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</si>
  <si>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</si>
  <si>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</si>
  <si>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</si>
  <si>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</si>
  <si>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</si>
  <si>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</si>
  <si>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</si>
  <si>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</si>
  <si>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</si>
  <si>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</si>
  <si>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</si>
  <si>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</si>
  <si>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</si>
  <si>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</si>
  <si>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</si>
  <si>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</si>
  <si>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</si>
  <si>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</si>
  <si>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</si>
  <si>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</si>
  <si>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</si>
  <si>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</si>
  <si>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</si>
  <si>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</si>
  <si>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</si>
  <si>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</si>
  <si>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</si>
  <si>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</si>
  <si>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</si>
  <si>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</si>
  <si>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</si>
  <si>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</si>
  <si>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</si>
  <si>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</si>
  <si>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</si>
  <si>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</si>
  <si>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</si>
  <si>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</si>
  <si>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</si>
  <si>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</si>
  <si>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</si>
  <si>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</si>
  <si>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</si>
  <si>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</si>
  <si>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</si>
  <si>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</si>
  <si>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</si>
  <si>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</si>
  <si>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</si>
  <si>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</si>
  <si>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</si>
  <si>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</si>
  <si>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</si>
  <si>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</si>
  <si>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</si>
  <si>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</si>
  <si>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</si>
  <si>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</si>
  <si>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</si>
  <si>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</si>
  <si>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</si>
  <si>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</si>
  <si>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</si>
  <si>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</si>
  <si>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</si>
  <si>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</si>
  <si>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</si>
  <si>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</si>
  <si>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</si>
  <si>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</si>
  <si>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</si>
  <si>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</si>
  <si>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</si>
  <si>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</si>
  <si>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</si>
  <si>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</si>
  <si>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</si>
  <si>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</si>
  <si>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</si>
  <si>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</si>
  <si>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</si>
  <si>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</si>
  <si>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</si>
  <si>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</si>
  <si>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</si>
  <si>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</si>
  <si>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</si>
  <si>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</si>
  <si>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</si>
  <si>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</si>
  <si>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</si>
  <si>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</si>
  <si>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</si>
  <si>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</si>
  <si>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</si>
  <si>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</si>
  <si>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</si>
  <si>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</si>
  <si>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</si>
  <si>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</si>
  <si>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</si>
  <si>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</si>
  <si>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</si>
  <si>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</si>
  <si>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</si>
  <si>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</si>
  <si>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</si>
  <si>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</si>
  <si>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</si>
  <si>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</si>
  <si>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</si>
  <si>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</si>
  <si>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</si>
  <si>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</si>
  <si>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</si>
  <si>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</si>
  <si>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</si>
  <si>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</si>
  <si>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</si>
  <si>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</si>
  <si>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</si>
  <si>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</si>
  <si>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</si>
  <si>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</si>
  <si>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</si>
  <si>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</si>
  <si>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</si>
  <si>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</si>
  <si>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</si>
  <si>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</si>
  <si>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</si>
  <si>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</si>
  <si>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</si>
  <si>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</si>
  <si>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</si>
  <si>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</si>
  <si>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</si>
  <si>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</si>
  <si>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</si>
  <si>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</si>
  <si>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</si>
  <si>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</si>
  <si>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</si>
  <si>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</si>
  <si>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</si>
  <si>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</si>
  <si>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</si>
  <si>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</si>
  <si>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</si>
  <si>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</si>
  <si>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</si>
  <si>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</si>
  <si>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</si>
  <si>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</si>
  <si>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</si>
  <si>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</si>
  <si>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</si>
  <si>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</si>
  <si>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</si>
  <si>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</si>
  <si>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</si>
  <si>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</si>
  <si>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</si>
  <si>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</si>
  <si>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</si>
  <si>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</si>
  <si>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</si>
  <si>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</si>
  <si>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</si>
  <si>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</si>
  <si>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</si>
  <si>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</si>
  <si>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</si>
  <si>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</si>
  <si>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</si>
  <si>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</si>
  <si>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</si>
  <si>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</si>
  <si>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</si>
  <si>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</si>
  <si>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</si>
  <si>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</si>
  <si>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</si>
  <si>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</si>
  <si>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</si>
  <si>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</si>
  <si>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</si>
  <si>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</si>
  <si>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</si>
  <si>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</si>
  <si>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</si>
  <si>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</si>
  <si>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</si>
  <si>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</si>
  <si>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</si>
  <si>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</si>
  <si>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</si>
  <si>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</si>
  <si>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</si>
  <si>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</si>
  <si>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</si>
  <si>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</si>
  <si>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</si>
  <si>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</si>
  <si>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</si>
  <si>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</si>
  <si>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</si>
  <si>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</si>
  <si>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</si>
  <si>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</si>
  <si>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</si>
  <si>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</si>
  <si>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</si>
  <si>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</si>
  <si>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</si>
  <si>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</si>
  <si>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</si>
  <si>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</si>
  <si>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</si>
  <si>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</si>
  <si>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</si>
  <si>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</si>
  <si>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</si>
  <si>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</si>
  <si>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</si>
  <si>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</si>
  <si>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</si>
  <si>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</si>
  <si>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</si>
  <si>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</si>
  <si>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</si>
  <si>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</si>
  <si>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</si>
  <si>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</si>
  <si>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</si>
  <si>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</si>
  <si>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</si>
  <si>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</si>
  <si>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</si>
  <si>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</si>
  <si>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</si>
  <si>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</si>
  <si>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</si>
  <si>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</si>
  <si>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</si>
  <si>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</si>
  <si>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</si>
  <si>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</si>
  <si>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</si>
  <si>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</si>
  <si>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</si>
  <si>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</si>
  <si>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</si>
  <si>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</si>
  <si>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</si>
  <si>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</si>
  <si>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</si>
  <si>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</si>
  <si>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</si>
  <si>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</si>
  <si>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</si>
  <si>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</si>
  <si>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</si>
  <si>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</si>
  <si>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</si>
  <si>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</si>
  <si>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</si>
  <si>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</si>
  <si>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</si>
  <si>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</si>
  <si>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</si>
  <si>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</si>
  <si>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</si>
  <si>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</si>
  <si>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</si>
  <si>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</si>
  <si>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</si>
  <si>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</si>
  <si>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</si>
  <si>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</si>
  <si>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</si>
  <si>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</si>
  <si>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</si>
  <si>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</si>
  <si>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</si>
  <si>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</si>
  <si>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</si>
  <si>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</si>
  <si>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</si>
  <si>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</si>
  <si>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</si>
  <si>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</si>
  <si>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</si>
  <si>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</si>
  <si>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</si>
  <si>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</si>
  <si>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</si>
  <si>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</si>
  <si>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</si>
  <si>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</si>
  <si>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</si>
  <si>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</si>
  <si>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</si>
  <si>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</si>
  <si>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</si>
  <si>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</si>
  <si>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</si>
  <si>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</si>
  <si>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</si>
  <si>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</si>
  <si>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</si>
  <si>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</si>
  <si>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</si>
  <si>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</si>
  <si>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</si>
  <si>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</si>
  <si>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</si>
  <si>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</si>
  <si>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</si>
  <si>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</si>
  <si>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</si>
  <si>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</si>
  <si>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</si>
  <si>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</si>
  <si>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</si>
  <si>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</si>
  <si>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</si>
  <si>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</si>
  <si>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</si>
  <si>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</si>
  <si>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</si>
  <si>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</si>
  <si>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</si>
  <si>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</si>
  <si>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</si>
  <si>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</si>
  <si>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</si>
  <si>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</si>
  <si>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</si>
  <si>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</si>
  <si>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</si>
  <si>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</si>
  <si>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</si>
  <si>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</si>
  <si>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</si>
  <si>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</si>
  <si>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</si>
  <si>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</si>
  <si>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</si>
  <si>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</si>
  <si>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</si>
  <si>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</si>
  <si>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</si>
  <si>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</si>
  <si>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</si>
  <si>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</si>
  <si>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</si>
  <si>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</si>
  <si>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</si>
  <si>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</si>
  <si>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</si>
  <si>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</si>
  <si>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</si>
  <si>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</si>
  <si>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</si>
  <si>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</si>
  <si>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</si>
  <si>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</si>
  <si>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</si>
  <si>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</si>
  <si>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</si>
  <si>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</si>
  <si>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</si>
  <si>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</si>
  <si>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</si>
  <si>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</si>
  <si>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</si>
  <si>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</si>
  <si>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</si>
  <si>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</si>
  <si>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</si>
  <si>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</si>
  <si>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</si>
  <si>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</si>
  <si>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</si>
  <si>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</si>
  <si>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</si>
  <si>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</si>
  <si>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</si>
  <si>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</si>
  <si>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</si>
  <si>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</si>
  <si>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</si>
  <si>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</si>
  <si>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</si>
  <si>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</si>
  <si>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</si>
  <si>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</si>
  <si>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</si>
  <si>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</si>
  <si>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</si>
  <si>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</si>
  <si>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</si>
  <si>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</si>
  <si>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</si>
  <si>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</si>
  <si>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</si>
  <si>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</si>
  <si>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</si>
  <si>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</si>
  <si>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</si>
  <si>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</si>
  <si>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</si>
  <si>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</si>
  <si>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</si>
  <si>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</si>
  <si>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</si>
  <si>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</si>
  <si>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</si>
  <si>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</si>
  <si>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</si>
  <si>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</si>
  <si>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</si>
  <si>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</si>
  <si>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</si>
  <si>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</si>
  <si>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</si>
  <si>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</si>
  <si>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</si>
  <si>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</si>
  <si>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</si>
  <si>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</si>
  <si>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</si>
  <si>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</si>
  <si>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</si>
  <si>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</si>
  <si>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</si>
  <si>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</si>
  <si>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</si>
  <si>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</si>
  <si>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</si>
  <si>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</si>
  <si>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</si>
  <si>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</si>
  <si>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</si>
  <si>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</si>
  <si>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</si>
  <si>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</si>
  <si>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</si>
  <si>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</si>
  <si>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</si>
  <si>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</si>
  <si>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</si>
  <si>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</si>
  <si>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</si>
  <si>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</si>
  <si>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</si>
  <si>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</si>
  <si>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</si>
  <si>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</si>
  <si>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</si>
  <si>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</si>
  <si>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</si>
  <si>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</si>
  <si>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</si>
  <si>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</si>
  <si>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</si>
  <si>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</si>
  <si>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</si>
  <si>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</si>
  <si>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</si>
  <si>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</si>
  <si>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</si>
  <si>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</si>
  <si>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</si>
  <si>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</si>
  <si>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</si>
  <si>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</si>
  <si>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</si>
  <si>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</si>
  <si>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</si>
  <si>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</si>
  <si>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</si>
  <si>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</si>
  <si>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</si>
  <si>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</si>
  <si>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</si>
  <si>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</si>
  <si>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</si>
  <si>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</si>
  <si>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</si>
  <si>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</si>
  <si>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</si>
  <si>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</si>
  <si>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</si>
  <si>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</si>
  <si>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</si>
  <si>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</si>
  <si>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</si>
  <si>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</si>
  <si>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</si>
  <si>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</si>
  <si>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</si>
  <si>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</si>
  <si>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</si>
  <si>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</si>
  <si>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</si>
  <si>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</si>
  <si>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</si>
  <si>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</si>
  <si>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</si>
  <si>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</si>
  <si>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</si>
  <si>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</si>
  <si>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</si>
  <si>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</si>
  <si>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</si>
  <si>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</si>
  <si>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</si>
  <si>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</si>
  <si>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</si>
  <si>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</si>
  <si>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</si>
  <si>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</si>
  <si>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</si>
  <si>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</si>
  <si>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</si>
  <si>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</si>
  <si>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</si>
  <si>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</si>
  <si>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</si>
  <si>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</si>
  <si>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</si>
  <si>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</si>
  <si>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</si>
  <si>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</si>
  <si>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</si>
  <si>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</si>
  <si>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</si>
  <si>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</si>
  <si>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</si>
  <si>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</si>
  <si>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</si>
  <si>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</si>
  <si>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</si>
  <si>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</si>
  <si>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</si>
  <si>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</si>
  <si>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</si>
  <si>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</si>
  <si>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</si>
  <si>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</si>
  <si>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</si>
  <si>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</si>
  <si>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</si>
  <si>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</si>
  <si>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</si>
  <si>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</si>
  <si>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</si>
  <si>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</si>
  <si>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</si>
  <si>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</si>
  <si>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</si>
  <si>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</si>
  <si>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</si>
  <si>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</si>
  <si>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</si>
  <si>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</si>
  <si>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</si>
  <si>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</si>
  <si>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</si>
  <si>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</si>
  <si>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</si>
  <si>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</si>
  <si>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</si>
  <si>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</si>
  <si>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</si>
  <si>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</si>
  <si>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</si>
  <si>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</si>
  <si>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</si>
  <si>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</si>
  <si>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</si>
  <si>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</si>
  <si>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</si>
  <si>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</si>
  <si>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</si>
  <si>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</si>
  <si>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</si>
  <si>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</si>
  <si>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</si>
  <si>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</si>
  <si>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</si>
  <si>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</si>
  <si>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</si>
  <si>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</si>
  <si>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</si>
  <si>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</si>
  <si>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</si>
  <si>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</si>
  <si>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</si>
  <si>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</si>
  <si>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</si>
  <si>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</si>
  <si>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</si>
  <si>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</si>
  <si>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</si>
  <si>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</si>
  <si>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</si>
  <si>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</si>
  <si>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</si>
  <si>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</si>
  <si>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</si>
  <si>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</si>
  <si>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</si>
  <si>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</si>
  <si>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</si>
  <si>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</si>
  <si>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</si>
  <si>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</si>
  <si>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</si>
  <si>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</si>
  <si>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</si>
  <si>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</si>
  <si>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</si>
  <si>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</si>
  <si>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</si>
  <si>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</si>
  <si>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</si>
  <si>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</si>
  <si>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</si>
  <si>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</si>
  <si>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</si>
  <si>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</si>
  <si>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</si>
  <si>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</si>
  <si>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</si>
  <si>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</si>
  <si>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</si>
  <si>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</si>
  <si>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</si>
  <si>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</si>
  <si>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</si>
  <si>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</si>
  <si>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</si>
  <si>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</si>
  <si>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</si>
  <si>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</si>
  <si>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</si>
  <si>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</si>
  <si>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</si>
  <si>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</si>
  <si>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</si>
  <si>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</si>
  <si>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</si>
  <si>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</si>
  <si>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</si>
  <si>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</si>
  <si>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</si>
  <si>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</si>
  <si>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</si>
  <si>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</si>
  <si>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</si>
  <si>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</si>
  <si>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</si>
  <si>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</si>
  <si>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</si>
  <si>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</si>
  <si>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</si>
  <si>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</si>
  <si>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</si>
  <si>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</si>
  <si>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</si>
  <si>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</si>
  <si>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</si>
  <si>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</si>
  <si>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</si>
  <si>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</si>
  <si>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</si>
  <si>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</si>
  <si>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</si>
  <si>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</si>
  <si>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</si>
  <si>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</si>
  <si>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</si>
  <si>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</si>
  <si>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</si>
  <si>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</si>
  <si>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</si>
  <si>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</si>
  <si>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</si>
  <si>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</si>
  <si>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</si>
  <si>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</si>
  <si>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</si>
  <si>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</si>
  <si>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</si>
  <si>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</si>
  <si>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</si>
  <si>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</si>
  <si>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</si>
  <si>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</si>
  <si>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</si>
  <si>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</si>
  <si>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</si>
  <si>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</si>
  <si>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</si>
  <si>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</si>
  <si>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</si>
  <si>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</si>
  <si>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</si>
  <si>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</si>
  <si>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</si>
  <si>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</si>
  <si>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</si>
  <si>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</si>
  <si>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</si>
  <si>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</si>
  <si>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</si>
  <si>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</si>
  <si>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</si>
  <si>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</si>
  <si>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</si>
  <si>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</si>
  <si>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</si>
  <si>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</si>
  <si>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</si>
  <si>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</si>
  <si>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</si>
  <si>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</si>
  <si>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</si>
  <si>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</si>
  <si>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</si>
  <si>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</si>
  <si>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</si>
  <si>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</si>
  <si>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</si>
  <si>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</si>
  <si>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</si>
  <si>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</si>
  <si>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</si>
  <si>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</si>
  <si>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</si>
  <si>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</si>
  <si>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</si>
  <si>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</si>
  <si>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</si>
  <si>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</si>
  <si>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</si>
  <si>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</si>
  <si>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</si>
  <si>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</si>
  <si>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</si>
  <si>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</si>
  <si>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</si>
  <si>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</si>
  <si>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</si>
  <si>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</si>
  <si>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</si>
  <si>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</si>
  <si>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</si>
  <si>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</si>
  <si>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</si>
  <si>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</si>
  <si>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</si>
  <si>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</si>
  <si>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</si>
  <si>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</si>
  <si>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</si>
  <si>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</si>
  <si>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</si>
  <si>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</si>
  <si>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</si>
  <si>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</si>
  <si>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</si>
  <si>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</si>
  <si>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</si>
  <si>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</si>
  <si>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</si>
  <si>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</si>
  <si>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</si>
  <si>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</si>
  <si>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</si>
  <si>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</si>
  <si>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</si>
  <si>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</si>
  <si>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</si>
  <si>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</si>
  <si>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</si>
  <si>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</si>
  <si>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</si>
  <si>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</si>
  <si>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</si>
  <si>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</si>
  <si>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</si>
  <si>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</si>
  <si>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</si>
  <si>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</si>
  <si>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</si>
  <si>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</si>
  <si>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</si>
  <si>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</si>
  <si>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</si>
  <si>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</si>
  <si>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</si>
  <si>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</si>
  <si>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</si>
  <si>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</si>
  <si>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</si>
  <si>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</si>
  <si>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</si>
  <si>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</si>
  <si>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</si>
  <si>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</si>
  <si>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</si>
  <si>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</si>
  <si>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</si>
  <si>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</si>
  <si>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</si>
  <si>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</si>
  <si>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</si>
  <si>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</si>
  <si>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</si>
  <si>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</si>
  <si>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</si>
  <si>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</si>
  <si>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</si>
  <si>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</si>
  <si>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</si>
  <si>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</si>
  <si>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</si>
  <si>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</si>
  <si>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</si>
  <si>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</si>
  <si>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</si>
  <si>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</si>
  <si>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</si>
  <si>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</si>
  <si>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</si>
  <si>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</si>
  <si>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</si>
  <si>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</si>
  <si>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</si>
  <si>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</si>
  <si>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</si>
  <si>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</si>
  <si>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</si>
  <si>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</si>
  <si>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</si>
  <si>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</si>
  <si>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</si>
  <si>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</si>
  <si>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</si>
  <si>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</si>
  <si>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</si>
  <si>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</si>
  <si>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</si>
  <si>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</si>
  <si>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</si>
  <si>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</si>
  <si>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</si>
  <si>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</si>
  <si>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</si>
  <si>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</si>
  <si>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</si>
  <si>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</si>
  <si>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</si>
  <si>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</si>
  <si>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</si>
  <si>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</si>
  <si>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</si>
  <si>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</si>
  <si>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</si>
  <si>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</si>
  <si>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</si>
  <si>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</si>
  <si>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</si>
  <si>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</si>
  <si>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</si>
  <si>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</si>
  <si>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</si>
  <si>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</si>
  <si>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</si>
  <si>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</si>
  <si>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</si>
  <si>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</si>
  <si>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</si>
  <si>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</si>
  <si>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</si>
  <si>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</si>
  <si>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</si>
  <si>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</si>
  <si>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</si>
  <si>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</si>
  <si>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</si>
  <si>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</si>
  <si>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</si>
  <si>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</si>
  <si>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</si>
  <si>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</si>
  <si>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</si>
  <si>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</si>
  <si>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</si>
  <si>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</si>
  <si>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</si>
  <si>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</si>
  <si>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</si>
  <si>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</si>
  <si>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</si>
  <si>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</si>
  <si>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</si>
  <si>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</si>
  <si>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</si>
  <si>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</si>
  <si>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</si>
  <si>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</si>
  <si>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</si>
  <si>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</si>
  <si>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</si>
  <si>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</si>
  <si>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</si>
  <si>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</si>
  <si>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</si>
  <si>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</si>
  <si>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</si>
  <si>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</si>
  <si>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</si>
  <si>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</si>
  <si>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</si>
  <si>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</si>
  <si>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</si>
  <si>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</si>
  <si>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</si>
  <si>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</si>
  <si>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</si>
  <si>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</si>
  <si>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</si>
  <si>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</si>
  <si>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</si>
  <si>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</si>
  <si>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</si>
  <si>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</si>
  <si>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</si>
  <si>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</si>
  <si>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</si>
  <si>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</si>
  <si>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</si>
  <si>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</si>
  <si>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</si>
  <si>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</si>
  <si>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</si>
  <si>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</si>
  <si>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</si>
  <si>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</si>
  <si>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</si>
  <si>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</si>
  <si>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</si>
  <si>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</si>
  <si>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</si>
  <si>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</si>
  <si>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</si>
  <si>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</si>
  <si>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</si>
  <si>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</si>
  <si>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</si>
  <si>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</si>
  <si>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</si>
  <si>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</si>
  <si>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</si>
  <si>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</si>
  <si>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</si>
  <si>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</si>
  <si>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</si>
  <si>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</si>
  <si>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</si>
  <si>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</si>
  <si>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</si>
  <si>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</si>
  <si>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</si>
  <si>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</si>
  <si>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</si>
  <si>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</si>
  <si>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</si>
  <si>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</si>
  <si>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</si>
  <si>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</si>
  <si>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</si>
  <si>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</si>
  <si>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</si>
  <si>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</si>
  <si>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</si>
  <si>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</si>
  <si>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</si>
  <si>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</si>
  <si>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</si>
  <si>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</si>
  <si>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</si>
  <si>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</si>
  <si>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</si>
  <si>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</si>
  <si>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</si>
  <si>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</si>
  <si>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</si>
  <si>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</si>
  <si>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</si>
  <si>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</si>
  <si>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</si>
  <si>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</si>
  <si>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</si>
  <si>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</si>
  <si>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</si>
  <si>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</si>
  <si>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</si>
  <si>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</si>
  <si>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</si>
  <si>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</si>
  <si>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</si>
  <si>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</si>
  <si>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</si>
  <si>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</si>
  <si>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</si>
  <si>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</si>
  <si>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</si>
  <si>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</si>
  <si>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</si>
  <si>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</si>
  <si>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</si>
  <si>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</si>
  <si>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</si>
  <si>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</si>
  <si>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</si>
  <si>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</si>
  <si>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</si>
  <si>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</si>
  <si>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</si>
  <si>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</si>
  <si>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</si>
  <si>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</si>
  <si>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</si>
  <si>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</si>
  <si>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</si>
  <si>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</si>
  <si>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</si>
  <si>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</si>
  <si>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</si>
  <si>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</si>
  <si>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</si>
  <si>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</si>
  <si>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</si>
  <si>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</si>
  <si>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</si>
  <si>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</si>
  <si>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</si>
  <si>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</si>
  <si>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</si>
  <si>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</si>
  <si>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</si>
  <si>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</si>
  <si>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</si>
  <si>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</si>
  <si>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</si>
  <si>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</si>
  <si>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</si>
  <si>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</si>
  <si>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</si>
  <si>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</si>
  <si>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</si>
  <si>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</si>
  <si>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</si>
  <si>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</si>
  <si>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</si>
  <si>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</si>
  <si>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</si>
  <si>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</si>
  <si>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</si>
  <si>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</si>
  <si>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</si>
  <si>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</si>
  <si>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</si>
  <si>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</si>
  <si>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</si>
  <si>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</si>
  <si>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</si>
  <si>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</si>
  <si>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</si>
  <si>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</si>
  <si>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</si>
  <si>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</si>
  <si>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</si>
  <si>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</si>
  <si>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</si>
  <si>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</si>
  <si>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</si>
  <si>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</si>
  <si>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</si>
  <si>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</si>
  <si>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</si>
  <si>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</si>
  <si>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</si>
  <si>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</si>
  <si>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</si>
  <si>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</si>
  <si>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</si>
  <si>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</si>
  <si>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</si>
  <si>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</si>
  <si>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</si>
  <si>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</si>
  <si>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</si>
  <si>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</si>
  <si>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</si>
  <si>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</si>
  <si>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</si>
  <si>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</si>
  <si>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</si>
  <si>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</si>
  <si>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</si>
  <si>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</si>
  <si>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</si>
  <si>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</si>
  <si>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</si>
  <si>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</si>
  <si>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</si>
  <si>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</si>
  <si>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</si>
  <si>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</si>
  <si>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</si>
  <si>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</si>
  <si>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</si>
  <si>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</si>
  <si>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</si>
  <si>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</si>
  <si>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</si>
  <si>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</si>
  <si>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</si>
  <si>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</si>
  <si>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</si>
  <si>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</si>
  <si>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</si>
  <si>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</si>
  <si>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</si>
  <si>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</si>
  <si>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</si>
  <si>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</si>
  <si>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</si>
  <si>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</si>
  <si>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</si>
  <si>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</si>
  <si>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</si>
  <si>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</si>
  <si>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</si>
  <si>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</si>
  <si>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</si>
  <si>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</si>
  <si>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</si>
  <si>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</si>
  <si>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</si>
  <si>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</si>
  <si>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</si>
  <si>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</si>
  <si>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</si>
  <si>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</si>
  <si>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</si>
  <si>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</si>
  <si>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</si>
  <si>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</si>
  <si>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</si>
  <si>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</si>
  <si>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</si>
  <si>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</si>
  <si>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</si>
  <si>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</si>
  <si>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</si>
  <si>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</si>
  <si>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</si>
  <si>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</si>
  <si>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</si>
  <si>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</si>
  <si>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</si>
  <si>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</si>
  <si>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</si>
  <si>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</si>
  <si>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</si>
  <si>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</si>
  <si>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</si>
  <si>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</si>
  <si>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</si>
  <si>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</si>
  <si>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</si>
  <si>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</si>
  <si>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</si>
  <si>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</si>
  <si>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</si>
  <si>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</si>
  <si>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</si>
  <si>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</si>
  <si>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</si>
  <si>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</si>
  <si>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</si>
  <si>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</si>
  <si>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</si>
  <si>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</si>
  <si>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</si>
  <si>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</si>
  <si>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</si>
  <si>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</si>
  <si>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</si>
  <si>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</si>
  <si>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</si>
  <si>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</si>
  <si>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</si>
  <si>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</si>
  <si>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</si>
  <si>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</si>
  <si>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</si>
  <si>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</si>
  <si>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</si>
  <si>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</si>
  <si>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</si>
  <si>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</si>
  <si>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</si>
  <si>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</si>
  <si>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</si>
  <si>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</si>
  <si>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</si>
  <si>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</si>
  <si>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</si>
  <si>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</si>
  <si>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</si>
  <si>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</si>
  <si>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</si>
  <si>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</si>
  <si>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</si>
  <si>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</si>
  <si>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</si>
  <si>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</si>
  <si>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</si>
  <si>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</si>
  <si>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</si>
  <si>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</si>
  <si>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</si>
  <si>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</si>
  <si>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</si>
  <si>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</si>
  <si>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</si>
  <si>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</si>
  <si>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</si>
  <si>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</si>
  <si>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</si>
  <si>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</si>
  <si>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</si>
  <si>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</si>
  <si>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</si>
  <si>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</si>
  <si>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</si>
  <si>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</si>
  <si>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</si>
  <si>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</si>
  <si>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</si>
  <si>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</si>
  <si>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</si>
  <si>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</si>
  <si>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</si>
  <si>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</si>
  <si>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</si>
  <si>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</si>
  <si>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</si>
  <si>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</si>
  <si>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</si>
  <si>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</si>
  <si>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</si>
  <si>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</si>
  <si>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</si>
  <si>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</si>
  <si>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</si>
  <si>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</si>
  <si>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</si>
  <si>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</si>
  <si>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</si>
  <si>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</si>
  <si>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</si>
  <si>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</si>
  <si>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</si>
  <si>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</si>
  <si>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</si>
  <si>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</si>
  <si>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</si>
  <si>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</si>
  <si>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</si>
  <si>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</si>
  <si>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</si>
  <si>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</si>
  <si>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</si>
  <si>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</si>
  <si>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</si>
  <si>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</si>
  <si>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</si>
  <si>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</si>
  <si>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</si>
  <si>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</si>
  <si>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</si>
  <si>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</si>
  <si>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</si>
  <si>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</si>
  <si>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</si>
  <si>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</si>
  <si>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</si>
  <si>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</si>
  <si>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</si>
  <si>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</si>
  <si>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</si>
  <si>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</si>
  <si>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</si>
  <si>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</si>
  <si>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</si>
  <si>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</si>
  <si>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</si>
  <si>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</si>
  <si>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</si>
  <si>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</si>
  <si>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</si>
  <si>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</si>
  <si>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</si>
  <si>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</si>
  <si>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</si>
  <si>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</si>
  <si>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</si>
  <si>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</si>
  <si>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</si>
  <si>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</si>
  <si>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</si>
  <si>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</si>
  <si>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</si>
  <si>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</si>
  <si>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</si>
  <si>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</si>
  <si>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</si>
  <si>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</si>
  <si>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</si>
  <si>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</si>
  <si>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</si>
  <si>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</si>
  <si>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</si>
  <si>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</si>
  <si>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</si>
  <si>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</si>
  <si>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</si>
  <si>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</si>
  <si>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</si>
  <si>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</si>
  <si>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</si>
  <si>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</si>
  <si>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</si>
  <si>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</si>
  <si>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</si>
  <si>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</si>
  <si>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</si>
  <si>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</si>
  <si>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</si>
  <si>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</si>
  <si>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</si>
  <si>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</si>
  <si>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</si>
  <si>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</si>
  <si>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</si>
  <si>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</si>
  <si>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</si>
  <si>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</si>
  <si>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</si>
  <si>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</si>
  <si>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</si>
  <si>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</si>
  <si>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</si>
  <si>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</si>
  <si>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</si>
  <si>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</si>
  <si>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</si>
  <si>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</si>
  <si>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</si>
  <si>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</si>
  <si>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</si>
  <si>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</si>
  <si>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</si>
  <si>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</si>
  <si>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</si>
  <si>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</si>
  <si>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</si>
  <si>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</si>
  <si>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</si>
  <si>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</si>
  <si>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</si>
  <si>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</si>
  <si>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</si>
  <si>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</si>
  <si>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</si>
  <si>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</si>
  <si>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</si>
  <si>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</si>
  <si>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</si>
  <si>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</si>
  <si>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</si>
  <si>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</si>
  <si>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</si>
  <si>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</si>
  <si>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</si>
  <si>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</si>
  <si>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</si>
  <si>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</si>
  <si>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</si>
  <si>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</si>
  <si>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</si>
  <si>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</si>
  <si>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</si>
  <si>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</si>
  <si>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</si>
  <si>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</si>
  <si>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</si>
  <si>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</si>
  <si>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</si>
  <si>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</si>
  <si>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</si>
  <si>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</si>
  <si>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</si>
  <si>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</si>
  <si>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</si>
  <si>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</si>
  <si>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</si>
  <si>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</si>
  <si>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</si>
  <si>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</si>
  <si>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</si>
  <si>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</si>
  <si>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</si>
  <si>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</si>
  <si>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</si>
  <si>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</si>
  <si>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</si>
  <si>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</si>
  <si>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</si>
  <si>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</si>
  <si>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</si>
  <si>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</si>
  <si>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</si>
  <si>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</si>
  <si>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</si>
  <si>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</si>
  <si>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</si>
  <si>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</si>
  <si>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</si>
  <si>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</si>
  <si>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</si>
  <si>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</si>
  <si>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</si>
  <si>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</si>
  <si>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</si>
  <si>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</si>
  <si>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</si>
  <si>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</si>
  <si>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</si>
  <si>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</si>
  <si>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</si>
  <si>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</si>
  <si>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</si>
  <si>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</si>
  <si>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</si>
  <si>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</si>
  <si>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</si>
  <si>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</si>
  <si>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</si>
  <si>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</si>
  <si>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</si>
  <si>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</si>
  <si>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</si>
  <si>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</si>
  <si>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</si>
  <si>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</si>
  <si>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</si>
  <si>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</si>
  <si>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</si>
  <si>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</si>
  <si>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</si>
  <si>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</si>
  <si>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</si>
  <si>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</si>
  <si>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</si>
  <si>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</si>
  <si>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</si>
  <si>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</si>
  <si>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</si>
  <si>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</si>
  <si>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</si>
  <si>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</si>
  <si>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</si>
  <si>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</si>
  <si>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</si>
  <si>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</si>
  <si>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</si>
  <si>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</si>
  <si>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</si>
  <si>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</si>
  <si>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</si>
  <si>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</si>
  <si>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</si>
  <si>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</si>
  <si>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</si>
  <si>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</si>
  <si>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</si>
  <si>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</si>
  <si>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</si>
  <si>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</si>
  <si>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</si>
  <si>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</si>
  <si>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</si>
  <si>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</si>
  <si>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</si>
  <si>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</si>
  <si>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</si>
  <si>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</si>
  <si>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</si>
  <si>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</si>
  <si>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</si>
  <si>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</si>
  <si>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</si>
  <si>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</si>
  <si>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</si>
  <si>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</si>
  <si>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</si>
  <si>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</si>
  <si>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</si>
  <si>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</si>
  <si>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</si>
  <si>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</si>
  <si>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</si>
  <si>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</si>
  <si>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</si>
  <si>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</si>
  <si>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</si>
  <si>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</si>
  <si>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</si>
  <si>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</si>
  <si>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</si>
  <si>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</si>
  <si>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</si>
  <si>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</si>
  <si>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</si>
  <si>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</si>
  <si>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</si>
  <si>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</si>
  <si>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</si>
  <si>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</si>
  <si>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</si>
  <si>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</si>
  <si>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</si>
  <si>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</si>
  <si>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</si>
  <si>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</si>
  <si>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</si>
  <si>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</si>
  <si>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</si>
  <si>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</si>
  <si>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</si>
  <si>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</si>
  <si>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</si>
  <si>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</si>
  <si>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</si>
  <si>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</si>
  <si>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</si>
  <si>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</si>
  <si>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</si>
  <si>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</si>
  <si>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</si>
  <si>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</si>
  <si>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</si>
  <si>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</si>
  <si>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</si>
  <si>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</si>
  <si>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</si>
  <si>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</si>
  <si>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</si>
  <si>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</si>
  <si>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</si>
  <si>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</si>
  <si>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</si>
  <si>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</si>
  <si>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</si>
  <si>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</si>
  <si>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</si>
  <si>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</si>
  <si>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</si>
  <si>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</si>
  <si>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</si>
  <si>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</si>
  <si>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</si>
  <si>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</si>
  <si>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</si>
  <si>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</si>
  <si>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</si>
  <si>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</si>
  <si>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</si>
  <si>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</si>
  <si>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</si>
  <si>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</si>
  <si>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</si>
  <si>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</si>
  <si>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</si>
  <si>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</si>
  <si>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</si>
  <si>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</si>
  <si>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</si>
  <si>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</si>
  <si>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</si>
  <si>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</si>
  <si>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</si>
  <si>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</si>
  <si>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</si>
  <si>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</si>
  <si>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</si>
  <si>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</si>
  <si>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</si>
  <si>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</si>
  <si>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</si>
  <si>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</si>
  <si>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</si>
  <si>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</si>
  <si>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</si>
  <si>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</si>
  <si>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</si>
  <si>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</si>
  <si>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</si>
  <si>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</si>
  <si>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</si>
  <si>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</si>
  <si>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</si>
  <si>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</si>
  <si>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</si>
  <si>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</si>
  <si>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</si>
  <si>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</si>
  <si>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</si>
  <si>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</si>
  <si>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</si>
  <si>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</si>
  <si>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</si>
  <si>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</si>
  <si>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</si>
  <si>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</si>
  <si>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</si>
  <si>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</si>
  <si>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</si>
  <si>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</si>
  <si>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</si>
  <si>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</si>
  <si>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</si>
  <si>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</si>
  <si>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</si>
  <si>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</si>
  <si>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</si>
  <si>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</si>
  <si>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</si>
  <si>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</si>
  <si>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</si>
  <si>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</si>
  <si>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</si>
  <si>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</si>
  <si>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</si>
  <si>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</si>
  <si>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</si>
  <si>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</si>
  <si>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</si>
  <si>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</si>
  <si>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</si>
  <si>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</si>
  <si>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</si>
  <si>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</si>
  <si>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</si>
  <si>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</si>
  <si>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</si>
  <si>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</si>
  <si>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</si>
  <si>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</si>
  <si>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</si>
  <si>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</si>
  <si>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</si>
  <si>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</si>
  <si>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</si>
  <si>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</si>
  <si>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</si>
  <si>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</si>
  <si>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</si>
  <si>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</si>
  <si>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</si>
  <si>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</si>
  <si>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</si>
  <si>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</si>
  <si>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</si>
  <si>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</si>
  <si>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</si>
  <si>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</si>
  <si>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</si>
  <si>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</si>
  <si>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</si>
  <si>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</si>
  <si>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</si>
  <si>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</si>
  <si>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</si>
  <si>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</si>
  <si>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</si>
  <si>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</si>
  <si>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</si>
  <si>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</si>
  <si>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</si>
  <si>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</si>
  <si>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</si>
  <si>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</si>
  <si>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</si>
  <si>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</si>
  <si>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</si>
  <si>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</si>
  <si>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</si>
  <si>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</si>
  <si>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</si>
  <si>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</si>
  <si>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</si>
  <si>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</si>
  <si>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</si>
  <si>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</si>
  <si>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</si>
  <si>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</si>
  <si>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</si>
  <si>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</si>
  <si>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</si>
  <si>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</si>
  <si>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</si>
  <si>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</si>
  <si>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</si>
  <si>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</si>
  <si>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</si>
  <si>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</si>
  <si>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</si>
  <si>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</si>
  <si>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</si>
  <si>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</si>
  <si>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</si>
  <si>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</si>
  <si>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</si>
  <si>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</si>
  <si>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</si>
  <si>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</si>
  <si>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</si>
  <si>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</si>
  <si>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</si>
  <si>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</si>
  <si>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</si>
  <si>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</si>
  <si>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</si>
  <si>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</si>
  <si>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</si>
  <si>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</si>
  <si>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</si>
  <si>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</si>
  <si>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</si>
  <si>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</si>
  <si>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</si>
  <si>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</si>
  <si>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</si>
  <si>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</si>
  <si>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</si>
  <si>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</si>
  <si>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</si>
  <si>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</si>
  <si>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</si>
  <si>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</si>
  <si>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</si>
  <si>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</si>
  <si>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</si>
  <si>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</si>
  <si>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</si>
  <si>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</si>
  <si>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</si>
  <si>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</si>
  <si>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</si>
  <si>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</si>
  <si>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</si>
  <si>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</si>
  <si>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</si>
  <si>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</si>
  <si>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</si>
  <si>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</si>
  <si>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</si>
  <si>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</si>
  <si>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</si>
  <si>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</si>
  <si>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</si>
  <si>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</si>
  <si>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</si>
  <si>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</si>
  <si>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</si>
  <si>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</si>
  <si>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</si>
  <si>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</si>
  <si>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</si>
  <si>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</si>
  <si>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</si>
  <si>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</si>
  <si>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</si>
  <si>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</si>
  <si>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</si>
  <si>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</si>
  <si>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</si>
  <si>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</si>
  <si>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</si>
  <si>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</si>
  <si>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</si>
  <si>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</si>
  <si>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</si>
  <si>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</si>
  <si>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</si>
  <si>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</si>
  <si>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</si>
  <si>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</si>
  <si>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</si>
  <si>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</si>
  <si>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</si>
  <si>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</si>
  <si>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</si>
  <si>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</si>
  <si>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</si>
  <si>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</si>
  <si>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</si>
  <si>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</si>
  <si>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</si>
  <si>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</si>
  <si>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</si>
  <si>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</si>
  <si>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</si>
  <si>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</si>
  <si>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</si>
  <si>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</si>
  <si>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</si>
  <si>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</si>
  <si>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</si>
  <si>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</si>
  <si>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</si>
  <si>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</si>
  <si>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</si>
  <si>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</si>
  <si>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</si>
  <si>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</si>
  <si>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</si>
  <si>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</si>
  <si>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</si>
  <si>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</si>
  <si>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</si>
  <si>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</si>
  <si>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</si>
  <si>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</si>
  <si>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</si>
  <si>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</si>
  <si>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</si>
  <si>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</si>
  <si>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</si>
  <si>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</si>
  <si>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</si>
  <si>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</si>
  <si>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</si>
  <si>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</si>
  <si>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</si>
  <si>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</si>
  <si>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</si>
  <si>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</si>
  <si>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</si>
  <si>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</si>
  <si>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</si>
  <si>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</si>
  <si>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</si>
  <si>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</si>
  <si>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</si>
  <si>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</si>
  <si>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</si>
  <si>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</si>
  <si>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</si>
  <si>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</si>
  <si>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</si>
  <si>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</si>
  <si>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</si>
  <si>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</si>
  <si>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</si>
  <si>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</si>
  <si>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</si>
  <si>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</si>
  <si>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</si>
  <si>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</si>
  <si>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</si>
  <si>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</si>
  <si>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</si>
  <si>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</si>
  <si>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</si>
  <si>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</si>
  <si>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</si>
  <si>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</si>
  <si>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</si>
  <si>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</si>
  <si>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</si>
  <si>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</si>
  <si>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</si>
  <si>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</si>
  <si>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</si>
  <si>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</si>
  <si>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</si>
  <si>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</si>
  <si>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</si>
  <si>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</si>
  <si>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</si>
  <si>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</si>
  <si>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</si>
  <si>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</si>
  <si>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</si>
  <si>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</si>
  <si>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</si>
  <si>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</si>
  <si>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</si>
  <si>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</si>
  <si>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</si>
  <si>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</si>
  <si>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</si>
  <si>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</si>
  <si>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</si>
  <si>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</si>
  <si>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</si>
  <si>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</si>
  <si>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</si>
  <si>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</si>
  <si>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</si>
  <si>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</si>
  <si>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</si>
  <si>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</si>
  <si>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</si>
  <si>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</si>
  <si>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</si>
  <si>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</si>
  <si>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</si>
  <si>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</si>
  <si>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</si>
  <si>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</si>
  <si>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</si>
  <si>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</si>
  <si>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</si>
  <si>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</si>
  <si>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</si>
  <si>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</si>
  <si>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</si>
  <si>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</si>
  <si>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</si>
  <si>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</si>
  <si>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</si>
  <si>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</si>
  <si>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</si>
  <si>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</si>
  <si>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</si>
  <si>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</si>
  <si>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</si>
  <si>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</si>
  <si>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</si>
  <si>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</si>
  <si>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</si>
  <si>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</si>
  <si>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</si>
  <si>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</si>
  <si>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</si>
  <si>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</si>
  <si>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</si>
  <si>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</si>
  <si>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</si>
  <si>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</si>
  <si>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</si>
  <si>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</si>
  <si>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</si>
  <si>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</si>
  <si>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</si>
  <si>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</si>
  <si>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</si>
  <si>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</si>
  <si>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</si>
  <si>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</si>
  <si>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</si>
  <si>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</si>
  <si>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</si>
  <si>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</si>
  <si>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</si>
  <si>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</si>
  <si>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</si>
  <si>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</si>
  <si>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</si>
  <si>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</si>
  <si>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</si>
  <si>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</si>
  <si>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</si>
  <si>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</si>
  <si>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</si>
  <si>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</si>
  <si>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</si>
  <si>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</si>
  <si>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</si>
  <si>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</si>
  <si>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</si>
  <si>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</si>
  <si>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</si>
  <si>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</si>
  <si>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</si>
  <si>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</si>
  <si>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</si>
  <si>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</si>
  <si>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</si>
  <si>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</si>
  <si>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</si>
  <si>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</si>
  <si>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</si>
  <si>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</si>
  <si>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</si>
  <si>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</si>
  <si>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</si>
  <si>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</si>
  <si>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</si>
  <si>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</si>
  <si>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</si>
  <si>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</si>
  <si>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</si>
  <si>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</si>
  <si>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</si>
  <si>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</si>
  <si>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</si>
  <si>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</si>
  <si>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</si>
  <si>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</si>
  <si>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</si>
  <si>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</si>
  <si>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</si>
  <si>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</si>
  <si>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</si>
  <si>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</si>
  <si>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</si>
  <si>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</si>
  <si>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</si>
  <si>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</si>
  <si>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</si>
  <si>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</si>
  <si>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</si>
  <si>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</si>
  <si>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</si>
  <si>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</si>
  <si>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</si>
  <si>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</si>
  <si>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</si>
  <si>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</si>
  <si>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</si>
  <si>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</si>
  <si>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</si>
  <si>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</si>
  <si>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</si>
  <si>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</si>
  <si>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</si>
  <si>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</si>
  <si>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</si>
  <si>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</si>
  <si>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</si>
  <si>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</si>
  <si>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</si>
  <si>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</si>
  <si>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</si>
  <si>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</si>
  <si>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</si>
  <si>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</si>
  <si>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</si>
  <si>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</si>
  <si>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</si>
  <si>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</si>
  <si>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</si>
  <si>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</si>
  <si>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</si>
  <si>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</si>
  <si>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</si>
  <si>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</si>
  <si>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</si>
  <si>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</si>
  <si>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</si>
  <si>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</si>
  <si>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</si>
  <si>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</si>
  <si>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</si>
  <si>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</si>
  <si>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</si>
  <si>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</si>
  <si>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</si>
  <si>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</si>
  <si>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</si>
  <si>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</si>
  <si>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</si>
  <si>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</si>
  <si>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</si>
  <si>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</si>
  <si>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</si>
  <si>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</si>
  <si>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</si>
  <si>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</si>
  <si>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</si>
  <si>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</si>
  <si>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</si>
  <si>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</si>
  <si>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</si>
  <si>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</si>
  <si>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</si>
  <si>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</si>
  <si>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</si>
  <si>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</si>
  <si>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</si>
  <si>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</si>
  <si>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</si>
  <si>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</si>
  <si>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</si>
  <si>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</si>
  <si>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</si>
  <si>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</si>
  <si>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</si>
  <si>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</si>
  <si>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</si>
  <si>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</si>
  <si>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</si>
  <si>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</si>
  <si>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</si>
  <si>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</si>
  <si>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</si>
  <si>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</si>
  <si>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</si>
  <si>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</si>
  <si>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</si>
  <si>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</si>
  <si>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</si>
  <si>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</si>
  <si>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</si>
  <si>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</si>
  <si>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</si>
  <si>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</si>
  <si>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</si>
  <si>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</si>
  <si>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</si>
  <si>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</si>
  <si>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</si>
  <si>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</si>
  <si>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</si>
  <si>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</si>
  <si>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</si>
  <si>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</si>
  <si>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</si>
  <si>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</si>
  <si>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</si>
  <si>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</si>
  <si>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</si>
  <si>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</si>
  <si>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</si>
  <si>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</si>
  <si>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</si>
  <si>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</si>
  <si>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</si>
  <si>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</si>
  <si>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</si>
  <si>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</si>
  <si>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</si>
  <si>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</si>
  <si>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</si>
  <si>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</si>
  <si>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</si>
  <si>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</si>
  <si>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</si>
  <si>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</si>
  <si>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</si>
  <si>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</si>
  <si>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</si>
  <si>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</si>
  <si>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</si>
  <si>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</si>
  <si>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</si>
  <si>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</si>
  <si>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</si>
  <si>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</si>
  <si>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</si>
  <si>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</si>
  <si>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</si>
  <si>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</si>
  <si>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</si>
  <si>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</si>
  <si>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</si>
  <si>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</si>
  <si>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</si>
  <si>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</si>
  <si>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</si>
  <si>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</si>
  <si>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</si>
  <si>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</si>
  <si>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</si>
  <si>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</si>
  <si>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</si>
  <si>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</si>
  <si>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</si>
  <si>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</si>
  <si>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</si>
  <si>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</si>
  <si>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</si>
  <si>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</si>
  <si>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</si>
  <si>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</si>
  <si>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</si>
  <si>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</si>
  <si>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</si>
  <si>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</si>
  <si>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</si>
  <si>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</si>
  <si>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</si>
  <si>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</si>
  <si>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</si>
  <si>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</si>
  <si>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</si>
  <si>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</si>
  <si>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</si>
  <si>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</si>
  <si>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</si>
  <si>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</si>
  <si>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</si>
  <si>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</si>
  <si>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</si>
  <si>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</si>
  <si>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</si>
  <si>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</si>
  <si>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</si>
  <si>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</si>
  <si>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</si>
  <si>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</si>
  <si>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</si>
  <si>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</si>
  <si>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</si>
  <si>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</si>
  <si>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</si>
  <si>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</si>
  <si>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</si>
  <si>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</si>
  <si>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</si>
  <si>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</si>
  <si>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</si>
  <si>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</si>
  <si>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</si>
  <si>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</si>
  <si>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</si>
  <si>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</si>
  <si>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</si>
  <si>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</si>
  <si>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</si>
  <si>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</si>
  <si>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</si>
  <si>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</si>
  <si>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</si>
  <si>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</si>
  <si>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</si>
  <si>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</si>
  <si>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</si>
  <si>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</si>
  <si>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</si>
  <si>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</si>
  <si>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</si>
  <si>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</si>
  <si>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</si>
  <si>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</si>
  <si>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</si>
  <si>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</si>
  <si>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</si>
  <si>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</si>
  <si>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</si>
  <si>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</si>
  <si>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</si>
  <si>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</si>
  <si>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</si>
  <si>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</si>
  <si>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</si>
  <si>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</si>
  <si>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</si>
  <si>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</si>
  <si>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</si>
  <si>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</si>
  <si>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</si>
  <si>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</si>
  <si>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</si>
  <si>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</si>
  <si>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</si>
  <si>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</si>
  <si>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</si>
  <si>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</si>
  <si>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</si>
  <si>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</si>
  <si>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</si>
  <si>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</si>
  <si>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</si>
  <si>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</si>
  <si>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</si>
  <si>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</si>
  <si>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</si>
  <si>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</si>
  <si>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</si>
  <si>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</si>
  <si>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</si>
  <si>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</si>
  <si>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</si>
  <si>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</si>
  <si>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</si>
  <si>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</si>
  <si>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</si>
  <si>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</si>
  <si>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</si>
  <si>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</si>
  <si>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</si>
  <si>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</si>
  <si>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</si>
  <si>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</si>
  <si>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</si>
  <si>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</si>
  <si>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</si>
  <si>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</si>
  <si>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</si>
  <si>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</si>
  <si>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</si>
  <si>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</si>
  <si>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</si>
  <si>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</si>
  <si>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</si>
  <si>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</si>
  <si>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</si>
  <si>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</si>
  <si>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</si>
  <si>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</si>
  <si>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</si>
  <si>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</si>
  <si>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</si>
  <si>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</si>
  <si>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</si>
  <si>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</si>
  <si>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</si>
  <si>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</si>
  <si>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</si>
  <si>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</si>
  <si>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</si>
  <si>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</si>
  <si>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</si>
  <si>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</si>
  <si>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</si>
  <si>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</si>
  <si>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</si>
  <si>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</si>
  <si>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</si>
  <si>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</si>
  <si>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</si>
  <si>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</si>
  <si>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</si>
  <si>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</si>
  <si>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</si>
  <si>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</si>
  <si>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</si>
  <si>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</si>
  <si>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</si>
  <si>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</si>
  <si>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</si>
  <si>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</si>
  <si>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</si>
  <si>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</si>
  <si>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</si>
  <si>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</si>
  <si>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</si>
  <si>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</si>
  <si>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</si>
  <si>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</si>
  <si>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</si>
  <si>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</si>
  <si>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</si>
  <si>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</si>
  <si>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</si>
  <si>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</si>
  <si>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</si>
  <si>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</si>
  <si>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</si>
  <si>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</si>
  <si>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</si>
  <si>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</si>
  <si>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</si>
  <si>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</si>
  <si>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</si>
  <si>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</si>
  <si>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</si>
  <si>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</si>
  <si>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</si>
  <si>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</si>
  <si>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</si>
  <si>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</si>
  <si>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</si>
  <si>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</si>
  <si>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</si>
  <si>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</si>
  <si>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</si>
  <si>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</si>
  <si>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</si>
  <si>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</si>
  <si>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</si>
  <si>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</si>
  <si>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</si>
  <si>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</si>
  <si>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</si>
  <si>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</si>
  <si>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</si>
  <si>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</si>
  <si>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</si>
  <si>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</si>
  <si>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</si>
  <si>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</si>
  <si>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</si>
  <si>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</si>
  <si>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</si>
  <si>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</si>
  <si>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</si>
  <si>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</si>
  <si>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</si>
  <si>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</si>
  <si>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</si>
  <si>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</si>
  <si>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</si>
  <si>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</si>
  <si>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</si>
  <si>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</si>
  <si>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</si>
  <si>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</si>
  <si>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</si>
  <si>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</si>
  <si>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</si>
  <si>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</si>
  <si>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</si>
  <si>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</si>
  <si>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</si>
  <si>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</si>
  <si>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</si>
  <si>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</si>
  <si>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</si>
  <si>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</si>
  <si>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</si>
  <si>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</si>
  <si>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</si>
  <si>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</si>
  <si>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</si>
  <si>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</si>
  <si>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</si>
  <si>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</si>
  <si>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</si>
  <si>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</si>
  <si>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</si>
  <si>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</si>
  <si>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</si>
  <si>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</si>
  <si>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</si>
  <si>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</si>
  <si>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</si>
  <si>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</si>
  <si>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</si>
  <si>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</si>
  <si>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</si>
  <si>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</si>
  <si>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</si>
  <si>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</si>
  <si>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</si>
  <si>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</si>
  <si>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</si>
  <si>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</si>
  <si>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</si>
  <si>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</si>
  <si>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</si>
  <si>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</si>
  <si>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</si>
  <si>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</si>
  <si>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</si>
  <si>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</si>
  <si>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</si>
  <si>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</si>
  <si>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</si>
  <si>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</si>
  <si>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</si>
  <si>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</si>
  <si>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</si>
  <si>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</si>
  <si>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</si>
  <si>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</si>
  <si>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</si>
  <si>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</si>
  <si>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</si>
  <si>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</si>
  <si>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</si>
  <si>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</si>
  <si>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</si>
  <si>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</si>
  <si>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</si>
  <si>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</si>
  <si>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</si>
  <si>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</si>
  <si>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</si>
  <si>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</si>
  <si>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</si>
  <si>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</si>
  <si>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</si>
  <si>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</si>
  <si>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</si>
  <si>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</si>
  <si>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</si>
  <si>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</si>
  <si>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</si>
  <si>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</si>
  <si>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</si>
  <si>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</si>
  <si>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</si>
  <si>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</si>
  <si>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</si>
  <si>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</si>
  <si>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</si>
  <si>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</si>
  <si>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</si>
  <si>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</si>
  <si>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</si>
  <si>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</si>
  <si>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</si>
  <si>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</si>
  <si>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</si>
  <si>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</si>
  <si>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</si>
  <si>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</si>
  <si>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</si>
  <si>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</si>
  <si>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</si>
  <si>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</si>
  <si>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</si>
  <si>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</si>
  <si>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</si>
  <si>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</si>
  <si>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</si>
  <si>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</si>
  <si>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</si>
  <si>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</si>
  <si>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</si>
  <si>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</si>
  <si>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</si>
  <si>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</si>
  <si>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</si>
  <si>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</si>
  <si>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</si>
  <si>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</si>
  <si>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</si>
  <si>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</si>
  <si>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</si>
  <si>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</si>
  <si>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</si>
  <si>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</si>
  <si>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</si>
  <si>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</si>
  <si>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</si>
  <si>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</si>
  <si>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</si>
  <si>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</si>
  <si>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</si>
  <si>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</si>
  <si>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</si>
  <si>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</si>
  <si>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</si>
  <si>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</si>
  <si>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</si>
  <si>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</si>
  <si>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</si>
  <si>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</si>
  <si>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</si>
  <si>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</si>
  <si>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</si>
  <si>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</si>
  <si>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</si>
  <si>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</si>
  <si>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</si>
  <si>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</si>
  <si>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</si>
  <si>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</si>
  <si>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</si>
  <si>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</si>
  <si>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</si>
  <si>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</si>
  <si>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</si>
  <si>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</si>
  <si>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</si>
  <si>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</si>
  <si>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</si>
  <si>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</si>
  <si>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</si>
  <si>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</si>
  <si>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</si>
  <si>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</si>
  <si>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</si>
  <si>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</si>
  <si>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</si>
  <si>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</si>
  <si>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</si>
  <si>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</si>
  <si>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</si>
  <si>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</si>
  <si>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</si>
  <si>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</si>
  <si>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</si>
  <si>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</si>
  <si>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</si>
  <si>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</si>
  <si>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</si>
  <si>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</si>
  <si>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</si>
  <si>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</si>
  <si>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</si>
  <si>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</si>
  <si>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</si>
  <si>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</si>
  <si>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</si>
  <si>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</si>
  <si>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</si>
  <si>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</si>
  <si>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</si>
  <si>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</si>
  <si>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</si>
  <si>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</si>
  <si>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</si>
  <si>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</si>
  <si>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</si>
  <si>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</si>
  <si>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</si>
  <si>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</si>
  <si>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</si>
  <si>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</si>
  <si>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</si>
  <si>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</si>
  <si>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</si>
  <si>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</si>
  <si>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</si>
  <si>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</si>
  <si>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</si>
  <si>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</si>
  <si>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</si>
  <si>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</si>
  <si>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</si>
  <si>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</si>
  <si>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</si>
  <si>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</si>
  <si>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</si>
  <si>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</si>
  <si>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</si>
  <si>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</si>
  <si>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</si>
  <si>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</si>
  <si>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</si>
  <si>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</si>
  <si>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</si>
  <si>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</si>
  <si>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</si>
  <si>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</si>
  <si>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</si>
  <si>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</si>
  <si>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</si>
  <si>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</si>
  <si>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</si>
  <si>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</si>
  <si>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</si>
  <si>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</si>
  <si>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</si>
  <si>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</si>
  <si>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</si>
  <si>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</si>
  <si>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</si>
  <si>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</si>
  <si>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</si>
  <si>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</si>
  <si>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</si>
  <si>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</si>
  <si>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</si>
  <si>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</si>
  <si>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</si>
  <si>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</si>
  <si>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</si>
  <si>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</si>
  <si>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</si>
  <si>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</si>
  <si>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</si>
  <si>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</si>
  <si>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</si>
  <si>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</si>
  <si>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</si>
  <si>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</si>
  <si>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</si>
  <si>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</si>
  <si>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</si>
  <si>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</si>
  <si>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</si>
  <si>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</si>
  <si>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</si>
  <si>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</si>
  <si>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</si>
  <si>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</si>
  <si>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</si>
  <si>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</si>
  <si>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</si>
  <si>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</si>
  <si>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</si>
  <si>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</si>
  <si>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</si>
  <si>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</si>
  <si>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</si>
  <si>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</si>
  <si>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</si>
  <si>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</si>
  <si>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</si>
  <si>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</si>
  <si>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</si>
  <si>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</si>
  <si>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</si>
  <si>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</si>
  <si>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</si>
  <si>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</si>
  <si>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</si>
  <si>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</si>
  <si>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</si>
  <si>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</si>
  <si>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</si>
  <si>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</si>
  <si>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</si>
  <si>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</si>
  <si>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</si>
  <si>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</si>
  <si>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</si>
  <si>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</si>
  <si>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</si>
  <si>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</si>
  <si>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</si>
  <si>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</si>
  <si>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</si>
  <si>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</si>
  <si>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</si>
  <si>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</si>
  <si>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</si>
  <si>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</si>
  <si>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</si>
  <si>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</si>
  <si>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</si>
  <si>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</si>
  <si>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</si>
  <si>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</si>
  <si>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</si>
  <si>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</si>
  <si>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</si>
  <si>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</si>
  <si>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</si>
  <si>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</si>
  <si>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</si>
  <si>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</si>
  <si>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</si>
  <si>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</si>
  <si>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</si>
  <si>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</si>
  <si>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</si>
  <si>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</si>
  <si>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</si>
  <si>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</si>
  <si>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</si>
  <si>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</si>
  <si>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</si>
  <si>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</si>
  <si>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</si>
  <si>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</si>
  <si>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</si>
  <si>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</si>
  <si>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</si>
  <si>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</si>
  <si>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</si>
  <si>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</si>
  <si>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</si>
  <si>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</si>
  <si>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</si>
  <si>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</si>
  <si>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</si>
  <si>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</si>
  <si>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</si>
  <si>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</si>
  <si>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</si>
  <si>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</si>
  <si>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</si>
  <si>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</si>
  <si>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</si>
  <si>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</si>
  <si>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</si>
  <si>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</si>
  <si>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</si>
  <si>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</si>
  <si>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</si>
  <si>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</si>
  <si>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</si>
  <si>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</si>
  <si>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</si>
  <si>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</si>
  <si>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</si>
  <si>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</si>
  <si>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</si>
  <si>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</si>
  <si>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</si>
  <si>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</si>
  <si>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</si>
  <si>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</si>
  <si>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</si>
  <si>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</si>
  <si>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</si>
  <si>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</si>
  <si>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</si>
  <si>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</si>
  <si>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</si>
  <si>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</si>
  <si>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</si>
  <si>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</si>
  <si>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</si>
  <si>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</si>
  <si>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</si>
  <si>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</si>
  <si>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</si>
  <si>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</si>
  <si>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</si>
  <si>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</si>
  <si>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</si>
  <si>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</si>
  <si>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</si>
  <si>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</si>
  <si>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</si>
  <si>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</si>
  <si>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</si>
  <si>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</si>
  <si>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</si>
  <si>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</si>
  <si>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</si>
  <si>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</si>
  <si>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</si>
  <si>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</si>
  <si>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</si>
  <si>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</si>
  <si>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</si>
  <si>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</si>
  <si>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</si>
  <si>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</si>
  <si>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</si>
  <si>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</si>
  <si>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</si>
  <si>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</si>
  <si>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</si>
  <si>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</si>
  <si>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</si>
  <si>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</si>
  <si>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</si>
  <si>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</si>
  <si>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</si>
  <si>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</si>
  <si>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</si>
  <si>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</si>
  <si>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</si>
  <si>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</si>
  <si>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</si>
  <si>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</si>
  <si>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</si>
  <si>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</si>
  <si>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</si>
  <si>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</si>
  <si>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</si>
  <si>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</si>
  <si>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</si>
  <si>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</si>
  <si>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</si>
  <si>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</si>
  <si>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</si>
  <si>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</si>
  <si>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</si>
  <si>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</si>
  <si>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</si>
  <si>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</si>
  <si>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</si>
  <si>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</si>
  <si>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</si>
  <si>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</si>
  <si>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</si>
  <si>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</si>
  <si>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</si>
  <si>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</si>
  <si>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</si>
  <si>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</si>
  <si>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</si>
  <si>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</si>
  <si>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</si>
  <si>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</si>
  <si>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</si>
  <si>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</si>
  <si>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</si>
  <si>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</si>
  <si>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</si>
  <si>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</si>
  <si>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</si>
  <si>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</si>
  <si>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</si>
  <si>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</si>
  <si>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</si>
  <si>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</si>
  <si>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</si>
  <si>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</si>
  <si>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</si>
  <si>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</si>
  <si>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</si>
  <si>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</si>
  <si>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</si>
  <si>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</si>
  <si>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</si>
  <si>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</si>
  <si>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</si>
  <si>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</si>
  <si>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</si>
  <si>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</si>
  <si>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</si>
  <si>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</si>
  <si>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</si>
  <si>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</si>
  <si>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</si>
  <si>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</si>
  <si>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</si>
  <si>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</si>
  <si>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</si>
  <si>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</si>
  <si>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</si>
  <si>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</si>
  <si>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</si>
  <si>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</si>
  <si>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</si>
  <si>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</si>
  <si>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</si>
  <si>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</si>
  <si>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</si>
  <si>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</si>
  <si>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</si>
  <si>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</si>
  <si>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</si>
  <si>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</si>
  <si>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</si>
  <si>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</si>
  <si>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</si>
  <si>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</si>
  <si>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</si>
  <si>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</si>
  <si>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</si>
  <si>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</si>
  <si>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</si>
  <si>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</si>
  <si>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</si>
  <si>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</si>
  <si>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</si>
  <si>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</si>
  <si>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</si>
  <si>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</si>
  <si>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</si>
  <si>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</si>
  <si>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</si>
  <si>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</si>
  <si>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</si>
  <si>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</si>
  <si>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</si>
  <si>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</si>
  <si>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</si>
  <si>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</si>
  <si>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</si>
  <si>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</si>
  <si>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</si>
  <si>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</si>
  <si>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</si>
  <si>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</si>
  <si>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</si>
  <si>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</si>
  <si>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</si>
  <si>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</si>
  <si>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</si>
  <si>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</si>
  <si>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</si>
  <si>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</si>
  <si>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</si>
  <si>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</si>
  <si>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</si>
  <si>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</si>
  <si>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</si>
  <si>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</si>
  <si>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</si>
  <si>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</si>
  <si>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</si>
  <si>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</si>
  <si>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</si>
  <si>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</si>
  <si>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</si>
  <si>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</si>
  <si>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</si>
  <si>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</si>
  <si>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</si>
  <si>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</si>
  <si>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</si>
  <si>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</si>
  <si>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</si>
  <si>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</si>
  <si>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</si>
  <si>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</si>
  <si>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</si>
  <si>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</si>
  <si>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</si>
  <si>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</si>
  <si>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</si>
  <si>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</si>
  <si>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</si>
  <si>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</si>
  <si>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</si>
  <si>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</si>
  <si>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</si>
  <si>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</si>
  <si>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</si>
  <si>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</si>
  <si>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</si>
  <si>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</si>
  <si>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</si>
  <si>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</si>
  <si>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</si>
  <si>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</si>
  <si>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</si>
  <si>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</si>
  <si>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</si>
  <si>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</si>
  <si>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</si>
  <si>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</si>
  <si>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</si>
  <si>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</si>
  <si>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</si>
  <si>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</si>
  <si>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</si>
  <si>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</si>
  <si>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</si>
  <si>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</si>
  <si>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</si>
  <si>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</si>
  <si>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</si>
  <si>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</si>
  <si>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</si>
  <si>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</si>
  <si>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</si>
  <si>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</si>
  <si>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</si>
  <si>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</si>
  <si>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</si>
  <si>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</si>
  <si>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</si>
  <si>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</si>
  <si>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</si>
  <si>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</si>
  <si>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</si>
  <si>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</si>
  <si>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</si>
  <si>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</si>
  <si>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</si>
  <si>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</si>
  <si>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</si>
  <si>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</si>
  <si>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</si>
  <si>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</si>
  <si>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</si>
  <si>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</si>
  <si>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</si>
  <si>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</si>
  <si>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</si>
  <si>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</si>
  <si>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</si>
  <si>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</si>
  <si>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</si>
  <si>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</si>
  <si>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</si>
  <si>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</si>
  <si>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</si>
  <si>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</si>
  <si>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</si>
  <si>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</si>
  <si>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</si>
  <si>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</si>
  <si>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</si>
  <si>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</si>
  <si>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</si>
  <si>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</si>
  <si>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</si>
  <si>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</si>
  <si>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</si>
  <si>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</si>
  <si>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</si>
  <si>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</si>
  <si>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</si>
  <si>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</si>
  <si>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</si>
  <si>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</si>
  <si>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</si>
  <si>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</si>
  <si>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</si>
  <si>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</si>
  <si>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</si>
  <si>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</si>
  <si>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</si>
  <si>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</si>
  <si>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</si>
  <si>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</si>
  <si>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</si>
  <si>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</si>
  <si>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</si>
  <si>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</si>
  <si>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</si>
  <si>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</si>
  <si>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</si>
  <si>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</si>
  <si>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</si>
  <si>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</si>
  <si>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</si>
  <si>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</si>
  <si>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</si>
  <si>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</si>
  <si>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</si>
  <si>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</si>
  <si>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</si>
  <si>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</si>
  <si>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</si>
  <si>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</si>
  <si>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</si>
  <si>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</si>
  <si>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</si>
  <si>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</si>
  <si>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</si>
  <si>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</si>
  <si>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</si>
  <si>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</si>
  <si>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</si>
  <si>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</si>
  <si>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</si>
  <si>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</si>
  <si>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</si>
  <si>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</si>
  <si>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</si>
  <si>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</si>
  <si>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</si>
  <si>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</si>
  <si>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</si>
  <si>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</si>
  <si>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</si>
  <si>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</si>
  <si>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</si>
  <si>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</si>
  <si>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</si>
  <si>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</si>
  <si>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</si>
  <si>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</si>
  <si>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</si>
  <si>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</si>
  <si>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</si>
  <si>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</si>
  <si>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</si>
  <si>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</si>
  <si>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</si>
  <si>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</si>
  <si>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</si>
  <si>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</si>
  <si>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</si>
  <si>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</si>
  <si>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</si>
  <si>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</si>
  <si>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</si>
  <si>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</si>
  <si>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</si>
  <si>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</si>
  <si>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</si>
  <si>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</si>
  <si>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</si>
  <si>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</si>
  <si>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</si>
  <si>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</si>
  <si>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</si>
  <si>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</si>
  <si>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</si>
  <si>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</si>
  <si>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</si>
  <si>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</si>
  <si>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</si>
  <si>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</si>
  <si>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</si>
  <si>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</si>
  <si>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</si>
  <si>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</si>
  <si>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</si>
  <si>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</si>
  <si>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</si>
  <si>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</si>
  <si>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</si>
  <si>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</si>
  <si>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</si>
  <si>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</si>
  <si>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</si>
  <si>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</si>
  <si>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</si>
  <si>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</si>
  <si>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</si>
  <si>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</si>
  <si>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</si>
  <si>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</si>
  <si>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</si>
  <si>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</si>
  <si>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</si>
  <si>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</si>
  <si>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</si>
  <si>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</si>
  <si>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</si>
  <si>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</si>
  <si>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</si>
  <si>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</si>
  <si>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</si>
  <si>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</si>
  <si>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</si>
  <si>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</si>
  <si>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</si>
  <si>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</si>
  <si>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</si>
  <si>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</si>
  <si>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</si>
  <si>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</si>
  <si>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</si>
  <si>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</si>
  <si>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</si>
  <si>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</si>
  <si>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</si>
  <si>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</si>
  <si>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</si>
  <si>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</si>
  <si>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</si>
  <si>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</si>
  <si>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</si>
  <si>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</si>
  <si>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</si>
  <si>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</si>
  <si>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</si>
  <si>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</si>
  <si>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</si>
  <si>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</si>
  <si>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</si>
  <si>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</si>
  <si>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</si>
  <si>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</si>
  <si>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</si>
  <si>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</si>
  <si>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</si>
  <si>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</si>
  <si>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</si>
  <si>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</si>
  <si>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</si>
  <si>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</si>
  <si>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</si>
  <si>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</si>
  <si>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</si>
  <si>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</si>
  <si>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</si>
  <si>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</si>
  <si>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</si>
  <si>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</si>
  <si>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</si>
  <si>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</si>
  <si>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</si>
  <si>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</si>
  <si>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</si>
  <si>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</si>
  <si>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</si>
  <si>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</si>
  <si>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</si>
  <si>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</si>
  <si>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</si>
  <si>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</si>
  <si>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</si>
  <si>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</si>
  <si>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</si>
  <si>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</si>
  <si>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</si>
  <si>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</si>
  <si>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</si>
  <si>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</si>
  <si>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</si>
  <si>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</si>
  <si>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</si>
  <si>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</si>
  <si>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</si>
  <si>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</si>
  <si>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</si>
  <si>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</si>
  <si>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</si>
  <si>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</si>
  <si>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</si>
  <si>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</si>
  <si>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</si>
  <si>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</si>
  <si>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</si>
  <si>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</si>
  <si>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</si>
  <si>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</si>
  <si>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</si>
  <si>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</si>
  <si>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</si>
  <si>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</si>
  <si>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</si>
  <si>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</si>
  <si>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</si>
  <si>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</si>
  <si>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</si>
  <si>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</si>
  <si>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</si>
  <si>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</si>
  <si>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</si>
  <si>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</si>
  <si>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</si>
  <si>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</si>
  <si>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</si>
  <si>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</si>
  <si>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</si>
  <si>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</si>
  <si>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</si>
  <si>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</si>
  <si>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</si>
  <si>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</si>
  <si>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</si>
  <si>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</si>
  <si>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</si>
  <si>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</si>
  <si>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</si>
  <si>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</si>
  <si>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</si>
  <si>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</si>
  <si>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</si>
  <si>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</si>
  <si>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</si>
  <si>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</si>
  <si>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</si>
  <si>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</si>
  <si>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</si>
  <si>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</si>
  <si>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</si>
  <si>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</si>
  <si>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</si>
  <si>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</si>
  <si>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</si>
  <si>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</si>
  <si>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</si>
  <si>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</si>
  <si>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</si>
  <si>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</si>
  <si>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</si>
  <si>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</si>
  <si>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</si>
  <si>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</si>
  <si>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</si>
  <si>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</si>
  <si>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</si>
  <si>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</si>
  <si>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</si>
  <si>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</si>
  <si>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</si>
  <si>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</si>
  <si>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</si>
  <si>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</si>
  <si>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</si>
  <si>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</si>
  <si>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</si>
  <si>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</si>
  <si>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</si>
  <si>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</si>
  <si>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</si>
  <si>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</si>
  <si>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</si>
  <si>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</si>
  <si>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</si>
  <si>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</si>
  <si>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</si>
  <si>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</si>
  <si>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</si>
  <si>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</si>
  <si>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</si>
  <si>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</si>
  <si>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</si>
  <si>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</si>
  <si>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</si>
  <si>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</si>
  <si>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</si>
  <si>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</si>
  <si>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</si>
  <si>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</si>
  <si>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</si>
  <si>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</si>
  <si>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</si>
  <si>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</si>
  <si>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</si>
  <si>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</si>
  <si>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</si>
  <si>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</si>
  <si>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</si>
  <si>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</si>
  <si>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</si>
  <si>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</si>
  <si>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</si>
  <si>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</si>
  <si>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</si>
  <si>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</si>
  <si>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</si>
  <si>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</si>
  <si>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</si>
  <si>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</si>
  <si>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</si>
  <si>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</si>
  <si>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</si>
  <si>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</si>
  <si>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</si>
  <si>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</si>
  <si>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</si>
  <si>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</si>
  <si>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</si>
  <si>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</si>
  <si>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</si>
  <si>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</si>
  <si>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</si>
  <si>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</si>
  <si>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</si>
  <si>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</si>
  <si>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</si>
  <si>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</si>
  <si>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</si>
  <si>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</si>
  <si>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</si>
  <si>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</si>
  <si>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</si>
  <si>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</si>
  <si>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</si>
  <si>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</si>
  <si>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</si>
  <si>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</si>
  <si>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</si>
  <si>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</si>
  <si>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</si>
  <si>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</si>
  <si>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</si>
  <si>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</si>
  <si>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</si>
  <si>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</si>
  <si>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</si>
  <si>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</si>
  <si>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</si>
  <si>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</si>
  <si>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</si>
  <si>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</si>
  <si>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</si>
  <si>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</si>
  <si>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</si>
  <si>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</si>
  <si>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</si>
  <si>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</si>
  <si>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</si>
  <si>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</si>
  <si>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</si>
  <si>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</si>
  <si>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</si>
  <si>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</si>
  <si>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</si>
  <si>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</si>
  <si>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</si>
  <si>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</si>
  <si>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</si>
  <si>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</si>
  <si>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</si>
  <si>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</si>
  <si>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</si>
  <si>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</si>
  <si>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</si>
  <si>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</si>
  <si>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</si>
  <si>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</si>
  <si>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</si>
  <si>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</si>
  <si>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</si>
  <si>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</si>
  <si>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</si>
  <si>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</si>
  <si>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</si>
  <si>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</si>
  <si>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</si>
  <si>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</si>
  <si>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</si>
  <si>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</si>
  <si>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</si>
  <si>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</si>
  <si>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</si>
  <si>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</si>
  <si>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</si>
  <si>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</si>
  <si>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</si>
  <si>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</si>
  <si>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</si>
  <si>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</si>
  <si>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</si>
  <si>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</si>
  <si>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</si>
  <si>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</si>
  <si>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</si>
  <si>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</si>
  <si>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</si>
  <si>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</si>
  <si>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</si>
  <si>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</si>
  <si>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</si>
  <si>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</si>
  <si>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</si>
  <si>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</si>
  <si>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</si>
  <si>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</si>
  <si>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</si>
  <si>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</si>
  <si>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</si>
  <si>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</si>
  <si>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</si>
  <si>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</si>
  <si>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</si>
  <si>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</si>
  <si>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</si>
  <si>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</si>
  <si>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</si>
  <si>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</si>
  <si>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</si>
  <si>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</si>
  <si>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</si>
  <si>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</si>
  <si>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</si>
  <si>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</si>
  <si>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</si>
  <si>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</si>
  <si>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</si>
  <si>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</si>
  <si>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</si>
  <si>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</si>
  <si>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</si>
  <si>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</si>
  <si>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</si>
  <si>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</si>
  <si>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</si>
  <si>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</si>
  <si>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</si>
  <si>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</si>
  <si>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</si>
  <si>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</si>
  <si>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</si>
  <si>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</si>
  <si>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</si>
  <si>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</si>
  <si>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</si>
  <si>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</si>
  <si>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</si>
  <si>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</si>
  <si>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</si>
  <si>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</si>
  <si>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</si>
  <si>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</si>
  <si>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</si>
  <si>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</si>
  <si>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</si>
  <si>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</si>
  <si>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</si>
  <si>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</si>
  <si>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</si>
  <si>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</si>
  <si>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</si>
  <si>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</si>
  <si>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</si>
  <si>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</si>
  <si>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</si>
  <si>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</si>
  <si>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</si>
  <si>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</si>
  <si>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</si>
  <si>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</si>
  <si>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</si>
  <si>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</si>
  <si>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</si>
  <si>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</si>
  <si>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</si>
  <si>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</si>
  <si>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</si>
  <si>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</si>
  <si>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</si>
  <si>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</si>
  <si>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</si>
  <si>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</si>
  <si>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</si>
  <si>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</si>
  <si>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</si>
  <si>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</si>
  <si>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</si>
  <si>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</si>
  <si>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</si>
  <si>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</si>
  <si>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</si>
  <si>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</si>
  <si>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</si>
  <si>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</si>
  <si>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</si>
  <si>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</si>
  <si>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</si>
  <si>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</si>
  <si>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</si>
  <si>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</si>
  <si>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</si>
  <si>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</si>
  <si>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</si>
  <si>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</si>
  <si>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</si>
  <si>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</si>
  <si>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</si>
  <si>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</si>
  <si>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</si>
  <si>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</si>
  <si>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</si>
  <si>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</si>
  <si>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</si>
  <si>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</si>
  <si>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</si>
  <si>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</si>
  <si>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</si>
  <si>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</si>
  <si>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</si>
  <si>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</si>
  <si>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</si>
  <si>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</si>
  <si>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</si>
  <si>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</si>
  <si>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</si>
  <si>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</si>
  <si>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</si>
  <si>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</si>
  <si>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</si>
  <si>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</si>
  <si>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</si>
  <si>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</si>
  <si>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</si>
  <si>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</si>
  <si>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</si>
  <si>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</si>
  <si>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</si>
  <si>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</si>
  <si>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</si>
  <si>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</si>
  <si>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</si>
  <si>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</si>
  <si>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</si>
  <si>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</si>
  <si>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</si>
  <si>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</si>
  <si>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</si>
  <si>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</si>
  <si>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</si>
  <si>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</si>
  <si>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</si>
  <si>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</si>
  <si>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</si>
  <si>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</si>
  <si>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</si>
  <si>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</si>
  <si>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</si>
  <si>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</si>
  <si>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</si>
  <si>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</si>
  <si>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</si>
  <si>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</si>
  <si>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</si>
  <si>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</si>
  <si>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</si>
  <si>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</si>
  <si>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</si>
  <si>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</si>
  <si>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</si>
  <si>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</si>
  <si>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</si>
  <si>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</si>
  <si>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</si>
  <si>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</si>
  <si>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</si>
  <si>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</si>
  <si>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</si>
  <si>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</si>
  <si>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</si>
  <si>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</si>
  <si>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</si>
  <si>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</si>
  <si>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</si>
  <si>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</si>
  <si>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</si>
  <si>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</si>
  <si>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</si>
  <si>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</si>
  <si>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</si>
  <si>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</si>
  <si>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</si>
  <si>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</si>
  <si>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</si>
  <si>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</si>
  <si>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</si>
  <si>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</si>
  <si>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</si>
  <si>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</si>
  <si>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</si>
  <si>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</si>
  <si>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</si>
  <si>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</si>
  <si>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</si>
  <si>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</si>
  <si>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</si>
  <si>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</si>
  <si>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</si>
  <si>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</si>
  <si>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</si>
  <si>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</si>
  <si>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</si>
  <si>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</si>
  <si>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</si>
  <si>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</si>
  <si>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</si>
  <si>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</si>
  <si>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</si>
  <si>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</si>
  <si>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</si>
  <si>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</si>
  <si>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</si>
  <si>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</si>
  <si>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</si>
  <si>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</si>
  <si>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</si>
  <si>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</si>
  <si>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</si>
  <si>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</si>
  <si>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</si>
  <si>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</si>
  <si>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</si>
  <si>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</si>
  <si>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</si>
  <si>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</si>
  <si>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</si>
  <si>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</si>
  <si>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</si>
  <si>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</si>
  <si>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</si>
  <si>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</si>
  <si>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</si>
  <si>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</si>
  <si>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</si>
  <si>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</si>
  <si>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</si>
  <si>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</si>
  <si>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</si>
  <si>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</si>
  <si>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</si>
  <si>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</si>
  <si>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</si>
  <si>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</si>
  <si>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</si>
  <si>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</si>
  <si>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</si>
  <si>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</si>
  <si>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</si>
  <si>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</si>
  <si>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</si>
  <si>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</si>
  <si>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</si>
  <si>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</si>
  <si>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</si>
  <si>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</si>
  <si>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</si>
  <si>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</si>
  <si>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</si>
  <si>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</si>
  <si>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</si>
  <si>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</si>
  <si>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</si>
  <si>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</si>
  <si>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</si>
  <si>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</si>
  <si>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</si>
  <si>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</si>
  <si>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</si>
  <si>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</si>
  <si>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</si>
  <si>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</si>
  <si>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</si>
  <si>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</si>
  <si>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</si>
  <si>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</si>
  <si>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</si>
  <si>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</si>
  <si>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</si>
  <si>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</si>
  <si>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</si>
  <si>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</si>
  <si>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</si>
  <si>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</si>
  <si>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</si>
  <si>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</si>
  <si>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</si>
  <si>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</si>
  <si>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</si>
  <si>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</si>
  <si>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</si>
  <si>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</si>
  <si>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</si>
  <si>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</si>
  <si>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</si>
  <si>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</si>
  <si>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</si>
  <si>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</si>
  <si>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</si>
  <si>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</si>
  <si>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</si>
  <si>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</si>
  <si>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</si>
  <si>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</si>
  <si>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</si>
  <si>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</si>
  <si>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</si>
  <si>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</si>
  <si>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</si>
  <si>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</si>
  <si>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</si>
  <si>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</si>
  <si>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</si>
  <si>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</si>
  <si>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</si>
  <si>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</si>
  <si>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</si>
  <si>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</si>
  <si>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</si>
  <si>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</si>
  <si>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</si>
  <si>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</si>
  <si>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</si>
  <si>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</si>
  <si>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</si>
  <si>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</si>
  <si>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</si>
  <si>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</si>
  <si>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</si>
  <si>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</si>
  <si>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</si>
  <si>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</si>
  <si>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</si>
  <si>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</si>
  <si>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</si>
  <si>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</si>
  <si>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</si>
  <si>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</si>
  <si>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</si>
  <si>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</si>
  <si>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</si>
  <si>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</si>
  <si>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</si>
  <si>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</si>
  <si>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</si>
  <si>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</si>
  <si>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</si>
  <si>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</si>
  <si>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</si>
  <si>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</si>
  <si>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</si>
  <si>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</si>
  <si>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</si>
  <si>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</si>
  <si>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</si>
  <si>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</si>
  <si>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</si>
  <si>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</si>
  <si>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</si>
  <si>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</si>
  <si>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</si>
  <si>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</si>
  <si>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</si>
  <si>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</si>
  <si>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</si>
  <si>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</si>
  <si>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</si>
  <si>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</si>
  <si>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</si>
  <si>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</si>
  <si>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</si>
  <si>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</si>
  <si>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</si>
  <si>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</si>
  <si>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</si>
  <si>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</si>
  <si>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</si>
  <si>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</si>
  <si>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</si>
  <si>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</si>
  <si>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</si>
  <si>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</si>
  <si>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</si>
  <si>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</si>
  <si>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</si>
  <si>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</si>
  <si>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</si>
  <si>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</si>
  <si>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</si>
  <si>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</si>
  <si>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</si>
  <si>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</si>
  <si>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</si>
  <si>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</si>
  <si>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</si>
  <si>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</si>
  <si>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</si>
  <si>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</si>
  <si>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</si>
  <si>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</si>
  <si>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</si>
  <si>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</si>
  <si>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</si>
  <si>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</si>
  <si>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</si>
  <si>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</si>
  <si>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</si>
  <si>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</si>
  <si>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</si>
  <si>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</si>
  <si>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</si>
  <si>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</si>
  <si>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</si>
  <si>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</si>
  <si>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</si>
  <si>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</si>
  <si>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</si>
  <si>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</si>
  <si>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</si>
  <si>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</si>
  <si>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</si>
  <si>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</si>
  <si>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</si>
  <si>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</si>
  <si>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</si>
  <si>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</si>
  <si>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</si>
  <si>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</si>
  <si>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</si>
  <si>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</si>
  <si>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</si>
  <si>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</si>
  <si>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</si>
  <si>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</si>
  <si>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</si>
  <si>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</si>
  <si>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</si>
  <si>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</si>
  <si>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</si>
  <si>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</si>
  <si>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</si>
  <si>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</si>
  <si>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</si>
  <si>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</si>
  <si>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</si>
  <si>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</si>
  <si>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</si>
  <si>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</si>
  <si>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</si>
  <si>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</si>
  <si>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</si>
  <si>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</si>
  <si>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</si>
  <si>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</si>
  <si>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</si>
  <si>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</si>
  <si>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</si>
  <si>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</si>
  <si>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</si>
  <si>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</si>
  <si>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</si>
  <si>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</si>
  <si>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</si>
  <si>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</si>
  <si>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</si>
  <si>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</si>
  <si>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</si>
  <si>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</si>
  <si>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</si>
  <si>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</si>
  <si>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</si>
  <si>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</si>
  <si>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</si>
  <si>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</si>
  <si>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</si>
  <si>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</si>
  <si>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</si>
  <si>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</si>
  <si>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</si>
  <si>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</si>
  <si>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</si>
  <si>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</si>
  <si>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</si>
  <si>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</si>
  <si>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</si>
  <si>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</si>
  <si>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</si>
  <si>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</si>
  <si>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</si>
  <si>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</si>
  <si>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</si>
  <si>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</si>
  <si>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</si>
  <si>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</si>
  <si>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</si>
  <si>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</si>
  <si>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</si>
  <si>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</si>
  <si>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</si>
  <si>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</si>
  <si>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</si>
  <si>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</si>
  <si>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</si>
  <si>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</si>
  <si>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</si>
  <si>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</si>
  <si>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</si>
  <si>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</si>
  <si>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</si>
  <si>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</si>
  <si>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</si>
  <si>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</si>
  <si>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</si>
  <si>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</si>
  <si>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</si>
  <si>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</si>
  <si>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</si>
  <si>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</si>
  <si>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</si>
  <si>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</si>
  <si>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</si>
  <si>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</si>
  <si>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</si>
  <si>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</si>
  <si>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</si>
  <si>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</si>
  <si>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</si>
  <si>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</si>
  <si>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</si>
  <si>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</si>
  <si>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</si>
  <si>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</si>
  <si>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</si>
  <si>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</si>
  <si>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</si>
  <si>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</si>
  <si>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</si>
  <si>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</si>
  <si>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</si>
  <si>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</si>
  <si>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</si>
  <si>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</si>
  <si>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</si>
  <si>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</si>
  <si>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</si>
  <si>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</si>
  <si>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</si>
  <si>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</si>
  <si>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</si>
  <si>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</si>
  <si>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</si>
  <si>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</si>
  <si>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</si>
  <si>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</si>
  <si>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</si>
  <si>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</si>
  <si>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</si>
  <si>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</si>
  <si>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</si>
  <si>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</si>
  <si>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</si>
  <si>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</si>
  <si>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</si>
  <si>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</si>
  <si>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</si>
  <si>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</si>
  <si>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</si>
  <si>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</si>
  <si>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</si>
  <si>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</si>
  <si>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</si>
  <si>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</si>
  <si>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</si>
  <si>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</si>
  <si>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</si>
  <si>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</si>
  <si>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</si>
  <si>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</si>
  <si>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</si>
  <si>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</si>
  <si>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</si>
  <si>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</si>
  <si>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</si>
  <si>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</si>
  <si>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</si>
  <si>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</si>
  <si>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</si>
  <si>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</si>
  <si>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</si>
  <si>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</si>
  <si>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</si>
  <si>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</si>
  <si>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</si>
  <si>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</si>
  <si>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</si>
  <si>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</si>
  <si>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</si>
  <si>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</si>
  <si>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</si>
  <si>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</si>
  <si>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</si>
  <si>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</si>
  <si>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</si>
  <si>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</si>
  <si>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</si>
  <si>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</si>
  <si>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</si>
  <si>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</si>
  <si>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</si>
  <si>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</si>
  <si>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</si>
  <si>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</si>
  <si>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</si>
  <si>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</si>
  <si>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</si>
  <si>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</si>
  <si>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</si>
  <si>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</si>
  <si>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</si>
  <si>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</si>
  <si>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</si>
  <si>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</si>
  <si>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</si>
  <si>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</si>
  <si>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</si>
  <si>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</si>
  <si>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</si>
  <si>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</si>
  <si>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</si>
  <si>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</si>
  <si>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</si>
  <si>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</si>
  <si>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</si>
  <si>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</si>
  <si>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</si>
  <si>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</si>
  <si>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</si>
  <si>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</si>
  <si>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</si>
  <si>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</si>
  <si>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</si>
  <si>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</si>
  <si>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</si>
  <si>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</si>
  <si>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</si>
  <si>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</si>
  <si>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</si>
  <si>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</si>
  <si>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</si>
  <si>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</si>
  <si>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</si>
  <si>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</si>
  <si>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</si>
  <si>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</si>
  <si>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</si>
  <si>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</si>
  <si>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</si>
  <si>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</si>
  <si>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</si>
  <si>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</si>
  <si>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</si>
  <si>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</si>
  <si>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</si>
  <si>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</si>
  <si>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</si>
  <si>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</si>
  <si>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</si>
  <si>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</si>
  <si>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</si>
  <si>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</si>
  <si>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</si>
  <si>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</si>
  <si>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</si>
  <si>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</si>
  <si>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</si>
  <si>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</si>
  <si>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</si>
  <si>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</si>
  <si>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</si>
  <si>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</si>
  <si>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</si>
  <si>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</si>
  <si>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</si>
  <si>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</si>
  <si>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</si>
  <si>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</si>
  <si>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</si>
  <si>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</si>
  <si>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</si>
  <si>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</si>
  <si>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</si>
  <si>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</si>
  <si>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</si>
  <si>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</si>
  <si>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</si>
  <si>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</si>
  <si>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</si>
  <si>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</si>
  <si>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</si>
  <si>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</si>
  <si>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</si>
  <si>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</si>
  <si>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</si>
  <si>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</si>
  <si>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</si>
  <si>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</si>
  <si>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</si>
  <si>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</si>
  <si>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</si>
  <si>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</si>
  <si>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</si>
  <si>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</si>
  <si>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</si>
  <si>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</si>
  <si>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</si>
  <si>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</si>
  <si>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</si>
  <si>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</si>
  <si>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</si>
  <si>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</si>
  <si>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</si>
  <si>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</si>
  <si>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</si>
  <si>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</si>
  <si>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</si>
  <si>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</si>
  <si>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</si>
  <si>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</si>
  <si>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</si>
  <si>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</si>
  <si>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</si>
  <si>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</si>
  <si>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</si>
  <si>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</si>
  <si>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</si>
  <si>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</si>
  <si>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</si>
  <si>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</si>
  <si>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</si>
  <si>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</si>
  <si>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</si>
  <si>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</si>
  <si>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</si>
  <si>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</si>
  <si>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</si>
  <si>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</si>
  <si>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</si>
  <si>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</si>
  <si>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</si>
  <si>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</si>
  <si>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</si>
  <si>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</si>
  <si>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</si>
  <si>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</si>
  <si>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</si>
  <si>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</si>
  <si>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</si>
  <si>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</si>
  <si>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</si>
  <si>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</si>
  <si>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</si>
  <si>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</si>
  <si>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</si>
  <si>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</si>
  <si>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</si>
  <si>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</si>
  <si>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</si>
  <si>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</si>
  <si>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</si>
  <si>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</si>
  <si>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</si>
  <si>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</si>
  <si>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</si>
  <si>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</si>
  <si>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</si>
  <si>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</si>
  <si>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</si>
  <si>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</si>
  <si>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</si>
  <si>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</si>
  <si>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</si>
  <si>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</si>
  <si>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</si>
  <si>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</si>
  <si>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</si>
  <si>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</si>
  <si>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</si>
  <si>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</si>
  <si>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</si>
  <si>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</si>
  <si>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</si>
  <si>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</si>
  <si>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</si>
  <si>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</si>
  <si>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</si>
  <si>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</si>
  <si>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</si>
  <si>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</si>
  <si>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</si>
  <si>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</si>
  <si>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</si>
  <si>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</si>
  <si>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</si>
  <si>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</si>
  <si>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</si>
  <si>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</si>
  <si>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</si>
  <si>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</si>
  <si>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</si>
  <si>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</si>
  <si>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</si>
  <si>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</si>
  <si>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</si>
  <si>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</si>
  <si>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</si>
  <si>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</si>
  <si>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</si>
  <si>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</si>
  <si>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</si>
  <si>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</si>
  <si>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</si>
  <si>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</si>
  <si>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</si>
  <si>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</si>
  <si>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</si>
  <si>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</si>
  <si>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</si>
  <si>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</si>
  <si>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</si>
  <si>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</si>
  <si>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</si>
  <si>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</si>
  <si>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</si>
  <si>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</si>
  <si>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</si>
  <si>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</si>
  <si>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</si>
  <si>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</si>
  <si>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</si>
  <si>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</si>
  <si>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</si>
  <si>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</si>
  <si>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</si>
  <si>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</si>
  <si>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</si>
  <si>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</si>
  <si>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</si>
  <si>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</si>
  <si>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</si>
  <si>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</si>
  <si>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</si>
  <si>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</si>
  <si>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</si>
  <si>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</si>
  <si>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</si>
  <si>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</si>
  <si>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</si>
  <si>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</si>
  <si>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</si>
  <si>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</si>
  <si>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</si>
  <si>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</si>
  <si>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</si>
  <si>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</si>
  <si>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</si>
  <si>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</si>
  <si>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</si>
  <si>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</si>
  <si>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</si>
  <si>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</si>
  <si>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</si>
  <si>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</si>
  <si>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</si>
  <si>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</si>
  <si>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</si>
  <si>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</si>
  <si>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</si>
  <si>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</si>
  <si>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</si>
  <si>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</si>
  <si>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</si>
  <si>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</si>
  <si>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</si>
  <si>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</si>
  <si>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</si>
  <si>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</si>
  <si>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</si>
  <si>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</si>
  <si>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</si>
  <si>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</si>
  <si>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</si>
  <si>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</si>
  <si>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</si>
  <si>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</si>
  <si>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</si>
  <si>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</si>
  <si>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</si>
  <si>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</si>
  <si>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</si>
  <si>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</si>
  <si>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</si>
  <si>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</si>
  <si>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</si>
  <si>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</si>
  <si>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</si>
  <si>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</si>
  <si>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</si>
  <si>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</si>
  <si>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</si>
  <si>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</si>
  <si>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</si>
  <si>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</si>
  <si>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</si>
  <si>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</si>
  <si>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</si>
  <si>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</si>
  <si>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</si>
  <si>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</si>
  <si>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</si>
  <si>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</si>
  <si>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</si>
  <si>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</si>
  <si>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</si>
  <si>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</si>
  <si>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</si>
  <si>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</si>
  <si>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</si>
  <si>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</si>
  <si>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</si>
  <si>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</si>
  <si>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</si>
  <si>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</si>
  <si>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</si>
  <si>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</si>
  <si>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</si>
  <si>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</si>
  <si>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</si>
  <si>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</si>
  <si>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</si>
  <si>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</si>
  <si>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</si>
  <si>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</si>
  <si>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</si>
  <si>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</si>
  <si>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</si>
  <si>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</si>
  <si>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</si>
  <si>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</si>
  <si>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</si>
  <si>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</si>
  <si>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</si>
  <si>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</si>
  <si>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</si>
  <si>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</si>
  <si>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</si>
  <si>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</si>
  <si>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</si>
  <si>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</si>
  <si>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</si>
  <si>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</si>
  <si>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</si>
  <si>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</si>
  <si>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</si>
  <si>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</si>
  <si>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</si>
  <si>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</si>
  <si>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</si>
  <si>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</si>
  <si>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</si>
  <si>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</si>
  <si>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</si>
  <si>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</si>
  <si>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</si>
  <si>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</si>
  <si>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</si>
  <si>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</si>
  <si>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</si>
  <si>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</si>
  <si>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</si>
  <si>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</si>
  <si>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</si>
  <si>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</si>
  <si>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</si>
  <si>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</si>
  <si>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</si>
  <si>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</si>
  <si>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</si>
  <si>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</si>
  <si>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</si>
  <si>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</si>
  <si>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</si>
  <si>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</si>
  <si>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</si>
  <si>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</si>
  <si>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</si>
  <si>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</si>
  <si>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</si>
  <si>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</si>
  <si>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</si>
  <si>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</si>
  <si>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</si>
  <si>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</si>
  <si>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</si>
  <si>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</si>
  <si>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</si>
  <si>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</si>
  <si>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</si>
  <si>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</si>
  <si>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</si>
  <si>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</si>
  <si>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</si>
  <si>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</si>
  <si>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</si>
  <si>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</si>
  <si>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</si>
  <si>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</si>
  <si>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</si>
  <si>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</si>
  <si>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</si>
  <si>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</si>
  <si>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</si>
  <si>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</si>
  <si>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</si>
  <si>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</si>
  <si>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</si>
  <si>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</si>
  <si>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</si>
  <si>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</si>
  <si>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</si>
  <si>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</si>
  <si>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</si>
  <si>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</si>
  <si>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</si>
  <si>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</si>
  <si>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</si>
  <si>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</si>
  <si>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</si>
  <si>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</si>
  <si>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</si>
  <si>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</si>
  <si>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</si>
  <si>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</si>
  <si>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</si>
  <si>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</si>
  <si>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</si>
  <si>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</si>
  <si>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</si>
  <si>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</si>
  <si>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</si>
  <si>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</si>
  <si>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</si>
  <si>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</si>
  <si>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</si>
  <si>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</si>
  <si>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</si>
  <si>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</si>
  <si>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</si>
  <si>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</si>
  <si>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</si>
  <si>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</si>
  <si>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</si>
  <si>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</si>
  <si>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</si>
  <si>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</si>
  <si>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</si>
  <si>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</si>
  <si>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</si>
  <si>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</si>
  <si>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</si>
  <si>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</si>
  <si>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</si>
  <si>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</si>
  <si>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</si>
  <si>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</si>
  <si>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</si>
  <si>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</si>
  <si>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</si>
  <si>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</si>
  <si>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</si>
  <si>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</si>
  <si>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</si>
  <si>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</si>
  <si>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</si>
  <si>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</si>
  <si>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</si>
  <si>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</si>
  <si>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</si>
  <si>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</si>
  <si>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</si>
  <si>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</si>
  <si>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</si>
  <si>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</si>
  <si>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</si>
  <si>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</si>
  <si>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</si>
  <si>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</si>
  <si>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</si>
  <si>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</si>
  <si>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</si>
  <si>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</si>
  <si>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</si>
  <si>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</si>
  <si>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</si>
  <si>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</si>
  <si>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</si>
  <si>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</si>
  <si>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</si>
  <si>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</si>
  <si>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</si>
  <si>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</si>
  <si>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</si>
  <si>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</si>
  <si>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</si>
  <si>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</si>
  <si>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</si>
  <si>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</si>
  <si>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</si>
  <si>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</si>
  <si>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</si>
  <si>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</si>
  <si>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</si>
  <si>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</si>
  <si>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</si>
  <si>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</si>
  <si>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</si>
  <si>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</si>
  <si>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</si>
  <si>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</si>
  <si>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</si>
  <si>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</si>
  <si>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</si>
  <si>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</si>
  <si>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</si>
  <si>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</si>
  <si>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</si>
  <si>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</si>
  <si>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</si>
  <si>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</si>
  <si>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</si>
  <si>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</si>
  <si>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</si>
  <si>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</si>
  <si>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</si>
  <si>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</si>
  <si>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</si>
  <si>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</si>
  <si>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</si>
  <si>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</si>
  <si>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</si>
  <si>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</si>
  <si>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</si>
  <si>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</si>
  <si>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</si>
  <si>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</si>
  <si>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</si>
  <si>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</si>
  <si>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</si>
  <si>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</si>
  <si>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</si>
  <si>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</si>
  <si>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</si>
  <si>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</si>
  <si>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</si>
  <si>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</si>
  <si>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</si>
  <si>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</si>
  <si>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</si>
  <si>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</si>
  <si>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</si>
  <si>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</si>
  <si>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</si>
  <si>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</si>
  <si>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</si>
  <si>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</si>
  <si>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</si>
  <si>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</si>
  <si>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</si>
  <si>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</si>
  <si>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</si>
  <si>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</si>
  <si>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</si>
  <si>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</si>
  <si>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</si>
  <si>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</si>
  <si>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</si>
  <si>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</si>
  <si>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</si>
  <si>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</si>
  <si>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</si>
  <si>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</si>
  <si>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</si>
  <si>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</si>
  <si>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</si>
  <si>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</si>
  <si>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</si>
  <si>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</si>
  <si>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</si>
  <si>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</si>
  <si>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</si>
  <si>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</si>
  <si>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</si>
  <si>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</si>
  <si>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</si>
  <si>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</si>
  <si>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</si>
  <si>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</si>
  <si>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</si>
  <si>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</si>
  <si>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</si>
  <si>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</si>
  <si>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</si>
  <si>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</si>
  <si>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</si>
  <si>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</si>
  <si>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</si>
  <si>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</si>
  <si>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</si>
  <si>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</si>
  <si>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</si>
  <si>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</si>
  <si>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</si>
  <si>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</si>
  <si>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</si>
  <si>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</si>
  <si>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</si>
  <si>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</si>
  <si>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</si>
  <si>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</si>
  <si>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</si>
  <si>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</si>
  <si>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</si>
  <si>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</si>
  <si>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</si>
  <si>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</si>
  <si>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</si>
  <si>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</si>
  <si>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</si>
  <si>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</si>
  <si>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</si>
  <si>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</si>
  <si>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</si>
  <si>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</si>
  <si>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</si>
  <si>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</si>
  <si>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</si>
  <si>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</si>
  <si>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</si>
  <si>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</si>
  <si>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</si>
  <si>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</si>
  <si>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</si>
  <si>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</si>
  <si>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</si>
  <si>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</si>
  <si>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</si>
  <si>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</si>
  <si>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</si>
  <si>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</si>
  <si>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</si>
  <si>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</si>
  <si>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</si>
  <si>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</si>
  <si>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</si>
  <si>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</si>
  <si>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</si>
  <si>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</si>
  <si>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</si>
  <si>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</si>
  <si>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</si>
  <si>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</si>
  <si>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</si>
  <si>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</si>
  <si>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</si>
  <si>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</si>
  <si>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</si>
  <si>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</si>
  <si>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</si>
  <si>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</si>
  <si>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</si>
  <si>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</si>
  <si>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</si>
  <si>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</si>
  <si>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</si>
  <si>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</si>
  <si>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</si>
  <si>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</si>
  <si>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</si>
  <si>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</si>
  <si>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</si>
  <si>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</si>
  <si>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</si>
  <si>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</si>
  <si>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</si>
  <si>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</si>
  <si>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</si>
  <si>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</si>
  <si>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</si>
  <si>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</si>
  <si>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</si>
  <si>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</si>
  <si>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</si>
  <si>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</si>
  <si>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</si>
  <si>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</si>
  <si>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</si>
  <si>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</si>
  <si>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</si>
  <si>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</si>
  <si>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</si>
  <si>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</si>
  <si>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</si>
  <si>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</si>
  <si>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</si>
  <si>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</si>
  <si>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</si>
  <si>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</si>
  <si>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</si>
  <si>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</si>
  <si>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</si>
  <si>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</si>
  <si>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</si>
  <si>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</si>
  <si>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</si>
  <si>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</si>
  <si>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</si>
  <si>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</si>
  <si>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</si>
  <si>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</si>
  <si>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</si>
  <si>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</si>
  <si>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</si>
  <si>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</si>
  <si>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</si>
  <si>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</si>
  <si>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</si>
  <si>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</si>
  <si>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</si>
  <si>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</si>
  <si>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</si>
  <si>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</si>
  <si>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</si>
  <si>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</si>
  <si>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</si>
  <si>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</si>
  <si>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</si>
  <si>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</si>
  <si>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</si>
  <si>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</si>
  <si>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</si>
  <si>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</si>
  <si>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</si>
  <si>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</si>
  <si>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</si>
  <si>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</si>
  <si>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</si>
  <si>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</si>
  <si>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</si>
  <si>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</si>
  <si>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</si>
  <si>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</si>
  <si>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</si>
  <si>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</si>
  <si>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</si>
  <si>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</si>
  <si>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</si>
  <si>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</si>
  <si>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</si>
  <si>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</si>
  <si>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</si>
  <si>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</si>
  <si>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</si>
  <si>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</si>
  <si>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</si>
  <si>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</si>
  <si>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</si>
  <si>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</si>
  <si>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</si>
  <si>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</si>
  <si>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</si>
  <si>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</si>
  <si>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</si>
  <si>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</si>
  <si>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</si>
  <si>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</si>
  <si>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</si>
  <si>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</si>
  <si>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</si>
  <si>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</si>
  <si>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</si>
  <si>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</si>
  <si>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</si>
  <si>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</si>
  <si>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</si>
  <si>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</si>
  <si>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</si>
  <si>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</si>
  <si>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</si>
  <si>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</si>
  <si>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</si>
  <si>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</si>
  <si>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</si>
  <si>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</si>
  <si>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</si>
  <si>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</si>
  <si>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</si>
  <si>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</si>
  <si>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</si>
  <si>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</si>
  <si>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</si>
  <si>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</si>
  <si>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</si>
  <si>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</si>
  <si>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</si>
  <si>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</si>
  <si>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</si>
  <si>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</si>
  <si>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</si>
  <si>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</si>
  <si>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</si>
  <si>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</si>
  <si>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</si>
  <si>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</si>
  <si>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</si>
  <si>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</si>
  <si>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</si>
  <si>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</si>
  <si>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</si>
  <si>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</si>
  <si>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</si>
  <si>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</si>
  <si>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</si>
  <si>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</si>
  <si>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</si>
  <si>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</si>
  <si>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</si>
  <si>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</si>
  <si>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</si>
  <si>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</si>
  <si>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</si>
  <si>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</si>
  <si>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</si>
  <si>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</si>
  <si>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</si>
  <si>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</si>
  <si>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</si>
  <si>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</si>
  <si>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</si>
  <si>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</si>
  <si>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</si>
  <si>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</si>
  <si>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</si>
  <si>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</si>
  <si>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</si>
  <si>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</si>
  <si>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</si>
  <si>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</si>
  <si>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</si>
  <si>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</si>
  <si>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</si>
  <si>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</si>
  <si>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</si>
  <si>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</si>
  <si>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</si>
  <si>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</si>
  <si>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</si>
  <si>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</si>
  <si>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</si>
  <si>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</si>
  <si>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</si>
  <si>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</si>
  <si>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</si>
  <si>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</si>
  <si>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</si>
  <si>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</si>
  <si>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</si>
  <si>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</si>
  <si>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</si>
  <si>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</si>
  <si>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</si>
  <si>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</si>
  <si>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</si>
  <si>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</si>
  <si>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</si>
  <si>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</si>
  <si>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</si>
  <si>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</si>
  <si>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</si>
  <si>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</si>
  <si>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</si>
  <si>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</si>
  <si>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</si>
  <si>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</si>
  <si>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</si>
  <si>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</si>
  <si>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</si>
  <si>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</si>
  <si>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</si>
  <si>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</si>
  <si>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</si>
  <si>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</si>
  <si>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</si>
  <si>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</si>
  <si>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</si>
  <si>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</si>
  <si>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</si>
  <si>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</si>
  <si>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</si>
  <si>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</si>
  <si>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</si>
  <si>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</si>
  <si>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</si>
  <si>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</si>
  <si>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</si>
  <si>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</si>
  <si>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</si>
  <si>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</si>
  <si>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</si>
  <si>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</si>
  <si>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</si>
  <si>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</si>
  <si>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</si>
  <si>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</si>
  <si>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</si>
  <si>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</si>
  <si>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</si>
  <si>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</si>
  <si>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</si>
  <si>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</si>
  <si>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</si>
  <si>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</si>
  <si>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</si>
  <si>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</si>
  <si>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</si>
  <si>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</si>
  <si>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</si>
  <si>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</si>
  <si>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</si>
  <si>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</si>
  <si>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</si>
  <si>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</si>
  <si>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</si>
  <si>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</si>
  <si>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</si>
  <si>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</si>
  <si>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</si>
  <si>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</si>
  <si>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</si>
  <si>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</si>
  <si>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</si>
  <si>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</si>
  <si>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</si>
  <si>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</si>
  <si>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</si>
  <si>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</si>
  <si>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</si>
  <si>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</si>
  <si>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</si>
  <si>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</si>
  <si>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</si>
  <si>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</si>
  <si>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</si>
  <si>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</si>
  <si>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</si>
  <si>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</si>
  <si>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</si>
  <si>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</si>
  <si>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</si>
  <si>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</si>
  <si>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</si>
  <si>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</si>
  <si>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</si>
  <si>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</si>
  <si>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</si>
  <si>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</si>
  <si>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</si>
  <si>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</si>
  <si>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</si>
  <si>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</si>
  <si>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</si>
  <si>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</si>
  <si>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</si>
  <si>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</si>
  <si>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</si>
  <si>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</si>
  <si>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</si>
  <si>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</si>
  <si>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</si>
  <si>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</si>
  <si>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</si>
  <si>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</si>
  <si>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</si>
  <si>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</si>
  <si>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</si>
  <si>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</si>
  <si>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</si>
  <si>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</si>
  <si>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</si>
  <si>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</si>
  <si>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</si>
  <si>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</si>
  <si>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</si>
  <si>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</si>
  <si>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</si>
  <si>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</si>
  <si>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</si>
  <si>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</si>
  <si>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</si>
  <si>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</si>
  <si>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</si>
  <si>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</si>
  <si>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</si>
  <si>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</si>
  <si>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</si>
  <si>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</si>
  <si>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</si>
  <si>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</si>
  <si>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</si>
  <si>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</si>
  <si>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</si>
  <si>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</si>
  <si>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</si>
  <si>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</si>
  <si>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</si>
  <si>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</si>
  <si>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</si>
  <si>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</si>
  <si>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</si>
  <si>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</si>
  <si>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</si>
  <si>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</si>
  <si>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</si>
  <si>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</si>
  <si>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</si>
  <si>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</si>
  <si>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</si>
  <si>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</si>
  <si>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</si>
  <si>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</si>
  <si>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</si>
  <si>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</si>
  <si>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</si>
  <si>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</si>
  <si>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</si>
  <si>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</si>
  <si>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</si>
  <si>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</si>
  <si>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</si>
  <si>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</si>
  <si>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</si>
  <si>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</si>
  <si>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</si>
  <si>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</si>
  <si>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</si>
  <si>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</si>
  <si>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</si>
  <si>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</si>
  <si>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</si>
  <si>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</si>
  <si>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</si>
  <si>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</si>
  <si>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</si>
  <si>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</si>
  <si>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</si>
  <si>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</si>
  <si>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</si>
  <si>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</si>
  <si>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</si>
  <si>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</si>
  <si>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</si>
  <si>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</si>
  <si>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</si>
  <si>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</si>
  <si>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</si>
  <si>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</si>
  <si>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</si>
  <si>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</si>
  <si>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</si>
  <si>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</si>
  <si>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</si>
  <si>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</si>
  <si>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</si>
  <si>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</si>
  <si>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</si>
  <si>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</si>
  <si>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</si>
  <si>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</si>
  <si>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</si>
  <si>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</si>
  <si>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</si>
  <si>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</si>
  <si>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</si>
  <si>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</si>
  <si>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</si>
  <si>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</si>
  <si>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</si>
  <si>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</si>
  <si>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</si>
  <si>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</si>
  <si>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</si>
  <si>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</si>
  <si>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</si>
  <si>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</si>
  <si>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</si>
  <si>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</si>
  <si>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</si>
  <si>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</si>
  <si>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</si>
  <si>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</si>
  <si>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</si>
  <si>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</si>
  <si>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</si>
  <si>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</si>
  <si>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</si>
  <si>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</si>
  <si>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</si>
  <si>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</si>
  <si>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</si>
  <si>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</si>
  <si>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</si>
  <si>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</si>
  <si>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</si>
  <si>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</si>
  <si>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</si>
  <si>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</si>
  <si>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</si>
  <si>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</si>
  <si>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</si>
  <si>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</si>
  <si>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</si>
  <si>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</si>
  <si>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</si>
  <si>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</si>
  <si>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</si>
  <si>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</si>
  <si>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</si>
  <si>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</si>
  <si>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</si>
  <si>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</si>
  <si>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</si>
  <si>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</si>
  <si>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</si>
  <si>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</si>
  <si>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</si>
  <si>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</si>
  <si>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</si>
  <si>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</si>
  <si>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</si>
  <si>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</si>
  <si>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</si>
  <si>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</si>
  <si>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</si>
  <si>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</si>
  <si>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</si>
  <si>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</si>
  <si>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</si>
  <si>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</si>
  <si>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</si>
  <si>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</si>
  <si>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</si>
  <si>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</si>
  <si>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</si>
  <si>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</si>
  <si>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</si>
  <si>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</si>
  <si>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</si>
  <si>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</si>
  <si>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</si>
  <si>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</si>
  <si>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</si>
  <si>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</si>
  <si>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</si>
  <si>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</si>
  <si>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</si>
  <si>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</si>
  <si>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</si>
  <si>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</si>
  <si>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</si>
  <si>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</si>
  <si>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</si>
  <si>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</si>
  <si>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</si>
  <si>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</si>
  <si>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</si>
  <si>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</si>
  <si>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</si>
  <si>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</si>
  <si>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</si>
  <si>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</si>
  <si>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</si>
  <si>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</si>
  <si>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</si>
  <si>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</si>
  <si>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</si>
  <si>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</si>
  <si>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</si>
  <si>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</si>
  <si>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</si>
  <si>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</si>
  <si>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</si>
  <si>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</si>
  <si>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</si>
  <si>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</si>
  <si>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</si>
  <si>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</si>
  <si>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</si>
  <si>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</si>
  <si>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</si>
  <si>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</si>
  <si>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</si>
  <si>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</si>
  <si>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</si>
  <si>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</si>
  <si>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</si>
  <si>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</si>
  <si>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</si>
  <si>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</si>
  <si>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</si>
  <si>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</si>
  <si>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</si>
  <si>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</si>
  <si>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</si>
  <si>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</si>
  <si>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</si>
  <si>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</si>
  <si>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</si>
  <si>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</si>
  <si>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</si>
  <si>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</si>
  <si>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</si>
  <si>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</si>
  <si>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</si>
  <si>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</si>
  <si>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</si>
  <si>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</si>
  <si>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</si>
  <si>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</si>
  <si>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</si>
  <si>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</si>
  <si>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</si>
  <si>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</si>
  <si>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</si>
  <si>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</si>
  <si>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</si>
  <si>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</si>
  <si>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</si>
  <si>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</si>
  <si>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</si>
  <si>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</si>
  <si>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</si>
  <si>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</si>
  <si>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</si>
  <si>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</si>
  <si>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</si>
  <si>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</si>
  <si>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</si>
  <si>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</si>
  <si>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</si>
  <si>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</si>
  <si>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</si>
  <si>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</si>
  <si>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</si>
  <si>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</si>
  <si>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</si>
  <si>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</si>
  <si>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</si>
  <si>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</si>
  <si>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</si>
  <si>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</si>
  <si>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</si>
  <si>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</si>
  <si>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</si>
  <si>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</si>
  <si>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</si>
  <si>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</si>
  <si>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</si>
  <si>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</si>
  <si>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</si>
  <si>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</si>
  <si>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</si>
  <si>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</si>
  <si>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</si>
  <si>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</si>
  <si>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</si>
  <si>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</si>
  <si>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</si>
  <si>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</si>
  <si>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</si>
  <si>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</si>
  <si>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</si>
  <si>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</si>
  <si>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</si>
  <si>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</si>
  <si>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</si>
  <si>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</si>
  <si>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</si>
  <si>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</si>
  <si>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</si>
  <si>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</si>
  <si>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</si>
  <si>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</si>
  <si>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</si>
  <si>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</si>
  <si>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</si>
  <si>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</si>
  <si>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</si>
  <si>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</si>
  <si>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</si>
  <si>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</si>
  <si>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</si>
  <si>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</si>
  <si>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</si>
  <si>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</si>
  <si>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</si>
  <si>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</si>
  <si>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</si>
  <si>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</si>
  <si>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</si>
  <si>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</si>
  <si>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</si>
  <si>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</si>
  <si>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</si>
  <si>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</si>
  <si>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</si>
  <si>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</si>
  <si>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</si>
  <si>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</si>
  <si>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</si>
  <si>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</si>
  <si>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</si>
  <si>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</si>
  <si>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</si>
  <si>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</si>
  <si>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</si>
  <si>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</si>
  <si>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</si>
  <si>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</si>
  <si>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</si>
  <si>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</si>
  <si>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</si>
  <si>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</si>
  <si>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</si>
  <si>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</si>
  <si>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</si>
  <si>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</si>
  <si>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</si>
  <si>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</si>
  <si>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</si>
  <si>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</si>
  <si>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</si>
  <si>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</si>
  <si>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</si>
  <si>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</si>
  <si>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</si>
  <si>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</si>
  <si>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</si>
  <si>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</si>
  <si>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</si>
  <si>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</si>
  <si>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</si>
  <si>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</si>
  <si>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</si>
  <si>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</si>
  <si>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</si>
  <si>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</si>
  <si>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</si>
  <si>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</si>
  <si>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</si>
  <si>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</si>
  <si>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</si>
  <si>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</si>
  <si>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</si>
  <si>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</si>
  <si>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</si>
  <si>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</si>
  <si>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</si>
  <si>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</si>
  <si>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</si>
  <si>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</si>
  <si>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</si>
  <si>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</si>
  <si>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</si>
  <si>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</si>
  <si>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</si>
  <si>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</si>
  <si>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</si>
  <si>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</si>
  <si>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</si>
  <si>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</si>
  <si>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</si>
  <si>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</si>
  <si>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</si>
  <si>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</si>
  <si>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</si>
  <si>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</si>
  <si>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</si>
  <si>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</si>
  <si>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</si>
  <si>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</si>
  <si>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</si>
  <si>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</si>
  <si>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</si>
  <si>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</si>
  <si>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</si>
  <si>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</si>
  <si>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</si>
  <si>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</si>
  <si>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</si>
  <si>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</si>
  <si>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</si>
  <si>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</si>
  <si>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</si>
  <si>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</si>
  <si>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</si>
  <si>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</si>
  <si>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</si>
  <si>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</si>
  <si>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</si>
  <si>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</si>
  <si>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</si>
  <si>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</si>
  <si>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</si>
  <si>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</si>
  <si>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</si>
  <si>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</si>
  <si>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</si>
  <si>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</si>
  <si>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</si>
  <si>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</si>
  <si>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</si>
  <si>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</si>
  <si>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</si>
  <si>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</si>
  <si>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</si>
  <si>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</si>
  <si>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</si>
  <si>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</si>
  <si>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</si>
  <si>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</si>
  <si>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</si>
  <si>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</si>
  <si>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</si>
  <si>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</si>
  <si>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</si>
  <si>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</si>
  <si>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</si>
  <si>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</si>
  <si>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</si>
  <si>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</si>
  <si>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</si>
  <si>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</si>
  <si>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</si>
  <si>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</si>
  <si>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</si>
  <si>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</si>
  <si>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</si>
  <si>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</si>
  <si>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</si>
  <si>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</si>
  <si>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</si>
  <si>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</si>
  <si>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</si>
  <si>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</si>
  <si>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</si>
  <si>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</si>
  <si>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</si>
  <si>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</si>
  <si>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</si>
  <si>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</si>
  <si>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</si>
  <si>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</si>
  <si>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</si>
  <si>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</si>
  <si>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</si>
  <si>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</si>
  <si>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</si>
  <si>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</si>
  <si>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</si>
  <si>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</si>
  <si>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</si>
  <si>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</si>
  <si>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</si>
  <si>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</si>
  <si>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</si>
  <si>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</si>
  <si>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</si>
  <si>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</si>
  <si>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</si>
  <si>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</si>
  <si>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</si>
  <si>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</si>
  <si>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</si>
  <si>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</si>
  <si>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</si>
  <si>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</si>
  <si>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</si>
  <si>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</si>
  <si>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</si>
  <si>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</si>
  <si>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</si>
  <si>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</si>
  <si>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</si>
  <si>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</si>
  <si>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</si>
  <si>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</si>
  <si>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</si>
  <si>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</si>
  <si>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</si>
  <si>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</si>
  <si>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</si>
  <si>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</si>
  <si>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</si>
  <si>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</si>
  <si>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</si>
  <si>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</si>
  <si>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</si>
  <si>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</si>
  <si>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</si>
  <si>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</si>
  <si>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</si>
  <si>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</si>
  <si>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</si>
  <si>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</si>
  <si>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</si>
  <si>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</si>
  <si>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</si>
  <si>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</si>
  <si>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</si>
  <si>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</si>
  <si>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</si>
  <si>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</si>
  <si>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</si>
  <si>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</si>
  <si>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</si>
  <si>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</si>
  <si>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</si>
  <si>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</si>
  <si>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</si>
  <si>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</si>
  <si>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</si>
  <si>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</si>
  <si>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</si>
  <si>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</si>
  <si>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</si>
  <si>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</si>
  <si>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</si>
  <si>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</si>
  <si>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</si>
  <si>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</si>
  <si>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</si>
  <si>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</si>
  <si>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</si>
  <si>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</si>
  <si>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</si>
  <si>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</si>
  <si>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</si>
  <si>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</si>
  <si>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</si>
  <si>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</si>
  <si>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</si>
  <si>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</si>
  <si>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</si>
  <si>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</si>
  <si>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</si>
  <si>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</si>
  <si>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</si>
  <si>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</si>
  <si>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</si>
  <si>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</si>
  <si>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</si>
  <si>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</si>
  <si>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</si>
  <si>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</si>
  <si>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</si>
  <si>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</si>
  <si>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</si>
  <si>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</si>
  <si>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</si>
  <si>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</si>
  <si>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</si>
  <si>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</si>
  <si>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</si>
  <si>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</si>
  <si>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</si>
  <si>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</si>
  <si>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</si>
  <si>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</si>
  <si>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</si>
  <si>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</si>
  <si>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</si>
  <si>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</si>
  <si>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</si>
  <si>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</si>
  <si>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</si>
  <si>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</si>
  <si>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</si>
  <si>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</si>
  <si>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</si>
  <si>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</si>
  <si>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</si>
  <si>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</si>
  <si>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</si>
  <si>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</si>
  <si>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</si>
  <si>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</si>
  <si>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</si>
  <si>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</si>
  <si>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</si>
  <si>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</si>
  <si>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</si>
  <si>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</si>
  <si>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</si>
  <si>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</si>
  <si>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</si>
  <si>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</si>
  <si>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</si>
  <si>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</si>
  <si>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</si>
  <si>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</si>
  <si>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</si>
  <si>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</si>
  <si>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</si>
  <si>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</si>
  <si>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</si>
  <si>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</si>
  <si>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</si>
  <si>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</si>
  <si>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</si>
  <si>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</si>
  <si>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</si>
  <si>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</si>
  <si>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</si>
  <si>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</si>
  <si>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</si>
  <si>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</si>
  <si>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</si>
  <si>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</si>
  <si>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</si>
  <si>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</si>
  <si>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</si>
  <si>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</si>
  <si>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</si>
  <si>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</si>
  <si>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</si>
  <si>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</si>
  <si>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</si>
  <si>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</si>
  <si>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</si>
  <si>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</si>
  <si>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</si>
  <si>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</si>
  <si>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</si>
  <si>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</si>
  <si>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</si>
  <si>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</si>
  <si>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</si>
  <si>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</si>
  <si>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</si>
  <si>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</si>
  <si>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</si>
  <si>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</si>
  <si>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</si>
  <si>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</si>
  <si>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</si>
  <si>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</si>
  <si>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</si>
  <si>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</si>
  <si>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</si>
  <si>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</si>
  <si>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</si>
  <si>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</si>
  <si>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</si>
  <si>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</si>
  <si>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</si>
  <si>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</si>
  <si>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</si>
  <si>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</si>
  <si>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</si>
  <si>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</si>
  <si>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</si>
  <si>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</si>
  <si>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</si>
  <si>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</si>
  <si>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</si>
  <si>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</si>
  <si>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</si>
  <si>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</si>
  <si>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</si>
  <si>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</si>
  <si>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</si>
  <si>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</si>
  <si>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</si>
  <si>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</si>
  <si>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</si>
  <si>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</si>
  <si>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</si>
  <si>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</si>
  <si>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</si>
  <si>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</si>
  <si>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</si>
  <si>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</si>
  <si>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</si>
  <si>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</si>
  <si>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</si>
  <si>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</si>
  <si>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</si>
  <si>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</si>
  <si>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</si>
  <si>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</si>
  <si>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</si>
  <si>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</si>
  <si>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</si>
  <si>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</si>
  <si>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</si>
  <si>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</si>
  <si>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</si>
  <si>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</si>
  <si>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</si>
  <si>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</si>
  <si>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</si>
  <si>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</si>
  <si>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</si>
  <si>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</si>
  <si>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</si>
  <si>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</si>
  <si>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</si>
  <si>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</si>
  <si>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</si>
  <si>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</si>
  <si>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</si>
  <si>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</si>
  <si>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</si>
  <si>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</si>
  <si>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</si>
  <si>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</si>
  <si>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</si>
  <si>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</si>
  <si>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</si>
  <si>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</si>
  <si>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</si>
  <si>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</si>
  <si>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</si>
  <si>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</si>
  <si>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</si>
  <si>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</si>
  <si>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</si>
  <si>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</si>
  <si>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</si>
  <si>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</si>
  <si>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</si>
  <si>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</si>
  <si>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</si>
  <si>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</si>
  <si>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</si>
  <si>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</si>
  <si>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</si>
  <si>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</si>
  <si>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</si>
  <si>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</si>
  <si>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</si>
  <si>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</si>
  <si>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</si>
  <si>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</si>
  <si>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</si>
  <si>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</si>
  <si>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</si>
  <si>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</si>
  <si>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</si>
  <si>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</si>
  <si>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</si>
  <si>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</si>
  <si>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</si>
  <si>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</si>
  <si>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</si>
  <si>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</si>
  <si>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</si>
  <si>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</si>
  <si>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</si>
  <si>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</si>
  <si>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</si>
  <si>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</si>
  <si>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</si>
  <si>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</si>
  <si>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</si>
  <si>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</si>
  <si>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</si>
  <si>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</si>
  <si>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</si>
  <si>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</si>
  <si>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</si>
  <si>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</si>
  <si>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</si>
  <si>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</si>
  <si>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</si>
  <si>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</si>
  <si>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</si>
  <si>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</si>
  <si>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</si>
  <si>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</si>
  <si>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</si>
  <si>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</si>
  <si>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</si>
  <si>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</si>
  <si>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</si>
  <si>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</si>
  <si>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</si>
  <si>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</si>
  <si>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</si>
  <si>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</si>
  <si>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</si>
  <si>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</si>
  <si>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</si>
  <si>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</si>
  <si>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</si>
  <si>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</si>
  <si>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</si>
  <si>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</si>
  <si>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</si>
  <si>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</si>
  <si>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</si>
  <si>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</si>
  <si>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</si>
  <si>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</si>
  <si>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</si>
  <si>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</si>
  <si>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</si>
  <si>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</si>
  <si>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</si>
  <si>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</si>
  <si>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</si>
  <si>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</si>
  <si>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</si>
  <si>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</si>
  <si>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</si>
  <si>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</si>
  <si>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</si>
  <si>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</si>
  <si>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</si>
  <si>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</si>
  <si>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</si>
  <si>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</si>
  <si>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</si>
  <si>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</si>
  <si>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</si>
  <si>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</si>
  <si>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</si>
  <si>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</si>
  <si>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</si>
  <si>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</si>
  <si>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</si>
  <si>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</si>
  <si>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</si>
  <si>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</si>
  <si>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</si>
  <si>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</si>
  <si>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</si>
  <si>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</si>
  <si>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</si>
  <si>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</si>
  <si>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</si>
  <si>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</si>
  <si>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</si>
  <si>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</si>
  <si>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</si>
  <si>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</si>
  <si>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</si>
  <si>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</si>
  <si>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</si>
  <si>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</si>
  <si>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</si>
  <si>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</si>
  <si>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</si>
  <si>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</si>
  <si>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</si>
  <si>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</si>
  <si>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</si>
  <si>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</si>
  <si>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</si>
  <si>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</si>
  <si>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</si>
  <si>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</si>
  <si>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</si>
  <si>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</si>
  <si>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</si>
  <si>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</si>
  <si>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</si>
  <si>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</si>
  <si>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</si>
  <si>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</si>
  <si>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</si>
  <si>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</si>
  <si>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</si>
  <si>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</si>
  <si>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</si>
  <si>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</si>
  <si>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</si>
  <si>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</si>
  <si>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</si>
  <si>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</si>
  <si>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</si>
  <si>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</si>
  <si>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</si>
  <si>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</si>
  <si>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</si>
  <si>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</si>
  <si>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</si>
  <si>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</si>
  <si>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</si>
  <si>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</si>
  <si>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</si>
  <si>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</si>
  <si>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</si>
  <si>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</si>
  <si>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</si>
  <si>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</si>
  <si>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</si>
  <si>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</si>
  <si>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</si>
  <si>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</si>
  <si>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</si>
  <si>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</si>
  <si>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</si>
  <si>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</si>
  <si>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</si>
  <si>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</si>
  <si>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</si>
  <si>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</si>
  <si>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</si>
  <si>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</si>
  <si>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</si>
  <si>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</si>
  <si>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</si>
  <si>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</si>
  <si>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</si>
  <si>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</si>
  <si>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</si>
  <si>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</si>
  <si>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</si>
  <si>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</si>
  <si>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</si>
  <si>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</si>
  <si>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</si>
  <si>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</si>
  <si>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</si>
  <si>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</si>
  <si>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</si>
  <si>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</si>
  <si>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</si>
  <si>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</si>
  <si>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</si>
  <si>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</si>
  <si>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</si>
  <si>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</si>
  <si>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</si>
  <si>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</si>
  <si>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</si>
  <si>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</si>
  <si>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</si>
  <si>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</si>
  <si>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</si>
  <si>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</si>
  <si>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</si>
  <si>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</si>
  <si>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</si>
  <si>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</si>
  <si>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</si>
  <si>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</si>
  <si>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</si>
  <si>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</si>
  <si>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</si>
  <si>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</si>
  <si>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</si>
  <si>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</si>
  <si>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</si>
  <si>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</si>
  <si>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</si>
  <si>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</si>
  <si>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</si>
  <si>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</si>
  <si>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</si>
  <si>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</si>
  <si>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</si>
  <si>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</si>
  <si>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</si>
  <si>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</si>
  <si>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</si>
  <si>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</si>
  <si>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</si>
  <si>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</si>
  <si>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</si>
  <si>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</si>
  <si>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</si>
  <si>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</si>
  <si>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</si>
  <si>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</si>
  <si>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</si>
  <si>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</si>
  <si>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</si>
  <si>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</si>
  <si>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</si>
  <si>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</si>
  <si>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</si>
  <si>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</si>
  <si>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</si>
  <si>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</si>
  <si>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</si>
  <si>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</si>
  <si>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</si>
  <si>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</si>
  <si>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</si>
  <si>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</si>
  <si>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</si>
  <si>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</si>
  <si>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</si>
  <si>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</si>
  <si>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</si>
  <si>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</si>
  <si>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</si>
  <si>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</si>
  <si>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</si>
  <si>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</si>
  <si>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</si>
  <si>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</si>
  <si>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</si>
  <si>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</si>
  <si>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</si>
  <si>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</si>
  <si>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</si>
  <si>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</si>
  <si>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</si>
  <si>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</si>
  <si>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</si>
  <si>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</si>
  <si>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</si>
  <si>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</si>
  <si>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</si>
  <si>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</si>
  <si>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</si>
  <si>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</si>
  <si>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</si>
  <si>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</si>
  <si>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</si>
  <si>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</si>
  <si>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</si>
  <si>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</si>
  <si>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</si>
  <si>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</si>
  <si>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</si>
  <si>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</si>
  <si>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</si>
  <si>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</si>
  <si>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</si>
  <si>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</si>
  <si>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</si>
  <si>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</si>
  <si>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</si>
  <si>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</si>
  <si>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</si>
  <si>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</si>
  <si>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</si>
  <si>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</si>
  <si>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</si>
  <si>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</si>
  <si>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</si>
  <si>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</si>
  <si>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</si>
  <si>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</si>
  <si>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</si>
  <si>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</si>
  <si>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</si>
  <si>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</si>
  <si>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</si>
  <si>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</si>
  <si>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</si>
  <si>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</si>
  <si>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</si>
  <si>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</si>
  <si>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</si>
  <si>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</si>
  <si>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</si>
  <si>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</si>
  <si>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</si>
  <si>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</si>
  <si>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</si>
  <si>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</si>
  <si>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</si>
  <si>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</si>
  <si>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</si>
  <si>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</si>
  <si>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</si>
  <si>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</si>
  <si>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</si>
  <si>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</si>
  <si>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</si>
  <si>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</si>
  <si>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</si>
  <si>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</si>
  <si>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</si>
  <si>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</si>
  <si>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</si>
  <si>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</si>
  <si>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</si>
  <si>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</si>
  <si>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</si>
  <si>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</si>
  <si>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</si>
  <si>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</si>
  <si>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</si>
  <si>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</si>
  <si>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</si>
  <si>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</si>
  <si>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</si>
  <si>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</si>
  <si>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</si>
  <si>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</si>
  <si>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</si>
  <si>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</si>
  <si>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</si>
  <si>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</si>
  <si>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</si>
  <si>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</si>
  <si>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</si>
  <si>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</si>
  <si>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</si>
  <si>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</si>
  <si>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</si>
  <si>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</si>
  <si>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</si>
  <si>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</si>
  <si>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</si>
  <si>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</si>
  <si>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</si>
  <si>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</si>
  <si>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</si>
  <si>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</si>
  <si>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</si>
  <si>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</si>
  <si>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</si>
  <si>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</si>
  <si>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</si>
  <si>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</si>
  <si>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</si>
  <si>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</si>
  <si>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</si>
  <si>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</si>
  <si>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</si>
  <si>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</si>
  <si>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</si>
  <si>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</si>
  <si>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</si>
  <si>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</si>
  <si>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</si>
  <si>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</si>
  <si>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</si>
  <si>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</si>
  <si>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</si>
  <si>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</si>
  <si>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</si>
  <si>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</si>
  <si>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</si>
  <si>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</si>
  <si>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</si>
  <si>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</si>
  <si>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</si>
  <si>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</si>
  <si>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</si>
  <si>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</si>
  <si>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</si>
  <si>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</si>
  <si>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</si>
  <si>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</si>
  <si>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</si>
  <si>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</si>
  <si>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</si>
  <si>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</si>
  <si>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</si>
  <si>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</si>
  <si>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</si>
  <si>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</si>
  <si>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</si>
  <si>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</si>
  <si>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</si>
  <si>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</si>
  <si>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</si>
  <si>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</si>
  <si>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</si>
  <si>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</si>
  <si>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</si>
  <si>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</si>
  <si>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</si>
  <si>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</si>
  <si>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</si>
  <si>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</si>
  <si>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</si>
  <si>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</si>
  <si>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</si>
  <si>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</si>
  <si>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</si>
  <si>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</si>
  <si>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</si>
  <si>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</si>
  <si>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</si>
  <si>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</si>
  <si>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</si>
  <si>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</si>
  <si>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</si>
  <si>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</si>
  <si>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</si>
  <si>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</si>
  <si>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</si>
  <si>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</si>
  <si>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</si>
  <si>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</si>
  <si>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</si>
  <si>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</si>
  <si>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</si>
  <si>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</si>
  <si>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</si>
  <si>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</si>
  <si>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</si>
  <si>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</si>
  <si>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</si>
  <si>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</si>
  <si>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</si>
  <si>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</si>
  <si>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</si>
  <si>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</si>
  <si>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</si>
  <si>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</si>
  <si>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</si>
  <si>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</si>
  <si>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</si>
  <si>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</si>
  <si>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</si>
  <si>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</si>
  <si>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</si>
  <si>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</si>
  <si>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</si>
  <si>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</si>
  <si>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</si>
  <si>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</si>
  <si>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</si>
  <si>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</si>
  <si>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</si>
  <si>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</si>
  <si>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</si>
  <si>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</si>
  <si>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</si>
  <si>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</si>
  <si>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</si>
  <si>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</si>
  <si>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</si>
  <si>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</si>
  <si>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</si>
  <si>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</si>
  <si>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</si>
  <si>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</si>
  <si>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</si>
  <si>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</si>
  <si>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</si>
  <si>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</si>
  <si>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</si>
  <si>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</si>
  <si>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</si>
  <si>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</si>
  <si>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</si>
  <si>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</si>
  <si>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</si>
  <si>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</si>
  <si>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</si>
  <si>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</si>
  <si>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</si>
  <si>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</si>
  <si>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</si>
  <si>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</si>
  <si>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</si>
  <si>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</si>
  <si>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</si>
  <si>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</si>
  <si>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</si>
  <si>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</si>
  <si>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</si>
  <si>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</si>
  <si>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</si>
  <si>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</si>
  <si>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</si>
  <si>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</si>
  <si>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</si>
  <si>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</si>
  <si>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</si>
  <si>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</si>
  <si>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</si>
  <si>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</si>
  <si>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</si>
  <si>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</si>
  <si>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</si>
  <si>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</si>
  <si>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</si>
  <si>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</si>
  <si>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</si>
  <si>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</si>
  <si>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</si>
  <si>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</si>
  <si>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</si>
  <si>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</si>
  <si>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</si>
  <si>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</si>
  <si>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</si>
  <si>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</si>
  <si>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</si>
  <si>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</si>
  <si>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</si>
  <si>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</si>
  <si>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</si>
  <si>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</si>
  <si>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</si>
  <si>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</si>
  <si>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</si>
  <si>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</si>
  <si>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</si>
  <si>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</si>
  <si>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</si>
  <si>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</si>
  <si>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</si>
  <si>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</si>
  <si>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</si>
  <si>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</si>
  <si>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</si>
  <si>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</si>
  <si>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</si>
  <si>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</si>
  <si>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</si>
  <si>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</si>
  <si>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</si>
  <si>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</si>
  <si>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</si>
  <si>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</si>
  <si>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</si>
  <si>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</si>
  <si>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</si>
  <si>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</si>
  <si>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</si>
  <si>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</si>
  <si>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</si>
  <si>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</si>
  <si>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</si>
  <si>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</si>
  <si>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</si>
  <si>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</si>
  <si>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</si>
  <si>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</si>
  <si>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</si>
  <si>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</si>
  <si>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</si>
  <si>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</si>
  <si>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</si>
  <si>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</si>
  <si>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</si>
  <si>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</si>
  <si>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</si>
  <si>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</si>
  <si>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</si>
  <si>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</si>
  <si>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</si>
  <si>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</si>
  <si>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</si>
  <si>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</si>
  <si>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</si>
  <si>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</si>
  <si>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</si>
  <si>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</si>
  <si>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</si>
  <si>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</si>
  <si>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</si>
  <si>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</si>
  <si>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</si>
  <si>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</si>
  <si>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</si>
  <si>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</si>
  <si>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</si>
  <si>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</si>
  <si>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</si>
  <si>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</si>
  <si>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</si>
  <si>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</si>
  <si>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</si>
  <si>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</si>
  <si>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</si>
  <si>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</si>
  <si>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</si>
  <si>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</si>
  <si>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</si>
  <si>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</si>
  <si>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</si>
  <si>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</si>
  <si>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</si>
  <si>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</si>
  <si>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</si>
  <si>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</si>
  <si>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</si>
  <si>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</si>
  <si>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</si>
  <si>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</si>
  <si>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</si>
  <si>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</si>
  <si>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</si>
  <si>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</si>
  <si>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</si>
  <si>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</si>
  <si>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</si>
  <si>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</si>
  <si>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</si>
  <si>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</si>
  <si>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</si>
  <si>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</si>
  <si>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</si>
  <si>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</si>
  <si>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</si>
  <si>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</si>
  <si>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</si>
  <si>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</si>
  <si>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</si>
  <si>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</si>
  <si>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</si>
  <si>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</si>
  <si>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</si>
  <si>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</si>
  <si>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</si>
  <si>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</si>
  <si>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</si>
  <si>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</si>
  <si>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</si>
  <si>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</si>
  <si>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</si>
  <si>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</si>
  <si>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</si>
  <si>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</si>
  <si>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</si>
  <si>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</si>
  <si>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</si>
  <si>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</si>
  <si>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</si>
  <si>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</si>
  <si>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</si>
  <si>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</si>
  <si>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</si>
  <si>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</si>
  <si>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</si>
  <si>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</si>
  <si>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</si>
  <si>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</si>
  <si>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</si>
  <si>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</si>
  <si>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</si>
  <si>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</si>
  <si>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</si>
  <si>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</si>
  <si>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</si>
  <si>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</si>
  <si>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</si>
  <si>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</si>
  <si>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</si>
  <si>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</si>
  <si>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</si>
  <si>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</si>
  <si>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</si>
  <si>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</si>
  <si>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</si>
  <si>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</si>
  <si>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</si>
  <si>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</si>
  <si>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</si>
  <si>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</si>
  <si>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</si>
  <si>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</si>
  <si>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</si>
  <si>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</si>
  <si>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</si>
  <si>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</si>
  <si>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</si>
  <si>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</si>
  <si>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</si>
  <si>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</si>
  <si>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</si>
  <si>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</si>
  <si>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</si>
  <si>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</si>
  <si>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</si>
  <si>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</si>
  <si>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</si>
  <si>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</si>
  <si>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</si>
  <si>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</si>
  <si>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</si>
  <si>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</si>
  <si>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</si>
  <si>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</si>
  <si>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</si>
  <si>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</si>
  <si>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</si>
  <si>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</si>
  <si>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</si>
  <si>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</si>
  <si>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</si>
  <si>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</si>
  <si>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</si>
  <si>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</si>
  <si>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</si>
  <si>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</si>
  <si>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</si>
  <si>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</si>
  <si>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</si>
  <si>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</si>
  <si>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</si>
  <si>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</si>
  <si>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</si>
  <si>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</si>
  <si>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</si>
  <si>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</si>
  <si>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</si>
  <si>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</si>
  <si>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</si>
  <si>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</si>
  <si>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</si>
  <si>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</si>
  <si>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</si>
  <si>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</si>
  <si>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</si>
  <si>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</si>
  <si>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</si>
  <si>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</si>
  <si>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</si>
  <si>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</si>
  <si>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</si>
  <si>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</si>
  <si>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</si>
  <si>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</si>
  <si>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</si>
  <si>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</si>
  <si>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</si>
  <si>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</si>
  <si>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</si>
  <si>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</si>
  <si>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</si>
  <si>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</si>
  <si>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</si>
  <si>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</si>
  <si>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</si>
  <si>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</si>
  <si>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</si>
  <si>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</si>
  <si>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</si>
  <si>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</si>
  <si>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</si>
  <si>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</si>
  <si>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</si>
  <si>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</si>
  <si>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</si>
  <si>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</si>
  <si>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</si>
  <si>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</si>
  <si>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</si>
  <si>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</si>
  <si>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</si>
  <si>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</si>
  <si>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</si>
  <si>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</si>
  <si>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</si>
  <si>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</si>
  <si>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</si>
  <si>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</si>
  <si>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</si>
  <si>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</si>
  <si>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</si>
  <si>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</si>
  <si>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</si>
  <si>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</si>
  <si>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</si>
  <si>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</si>
  <si>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</si>
  <si>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</si>
  <si>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</si>
  <si>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</si>
  <si>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</si>
  <si>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</si>
  <si>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</si>
  <si>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</si>
  <si>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</si>
  <si>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</si>
  <si>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</si>
  <si>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</si>
  <si>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</si>
  <si>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</si>
  <si>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</si>
  <si>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</si>
  <si>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</si>
  <si>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</si>
  <si>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</si>
  <si>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</si>
  <si>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</si>
  <si>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</si>
  <si>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</si>
  <si>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</si>
  <si>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</si>
  <si>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</si>
  <si>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</si>
  <si>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</si>
  <si>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</si>
  <si>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</si>
  <si>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</si>
  <si>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</si>
  <si>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</si>
  <si>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</si>
  <si>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</si>
  <si>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</si>
  <si>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</si>
  <si>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</si>
  <si>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</si>
  <si>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</si>
  <si>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</si>
  <si>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</si>
  <si>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</si>
  <si>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</si>
  <si>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</si>
  <si>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</si>
  <si>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</si>
  <si>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</si>
  <si>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</si>
  <si>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</si>
  <si>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</si>
  <si>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</si>
  <si>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</si>
  <si>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</si>
  <si>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</si>
  <si>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</si>
  <si>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</si>
  <si>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</si>
  <si>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</si>
  <si>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</si>
  <si>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</si>
  <si>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</si>
  <si>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</si>
  <si>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</si>
  <si>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</si>
  <si>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</si>
  <si>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</si>
  <si>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</si>
  <si>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</si>
  <si>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</si>
  <si>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</si>
  <si>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</si>
  <si>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</si>
  <si>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</si>
  <si>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</si>
  <si>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</si>
  <si>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</si>
  <si>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</si>
  <si>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</si>
  <si>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</si>
  <si>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</si>
  <si>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</si>
  <si>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</si>
  <si>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</si>
  <si>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</si>
  <si>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</si>
  <si>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</si>
  <si>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</si>
  <si>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</si>
  <si>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</si>
  <si>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</si>
  <si>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</si>
  <si>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</si>
  <si>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</si>
  <si>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</si>
  <si>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</si>
  <si>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</si>
  <si>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</si>
  <si>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</si>
  <si>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</si>
  <si>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</si>
  <si>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</si>
  <si>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</si>
  <si>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</si>
  <si>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</si>
  <si>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</si>
  <si>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</si>
  <si>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</si>
  <si>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</si>
  <si>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</si>
  <si>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</si>
  <si>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</si>
  <si>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</si>
  <si>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</si>
  <si>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</si>
  <si>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</si>
  <si>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</si>
  <si>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</si>
  <si>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</si>
  <si>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</si>
  <si>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</si>
  <si>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</si>
  <si>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</si>
  <si>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</si>
  <si>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</si>
  <si>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</si>
  <si>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</si>
  <si>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</si>
  <si>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</si>
  <si>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</si>
  <si>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</si>
  <si>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</si>
  <si>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</si>
  <si>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</si>
  <si>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</si>
  <si>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</si>
  <si>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</si>
  <si>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</si>
  <si>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</si>
  <si>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</si>
  <si>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</si>
  <si>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</si>
  <si>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</si>
  <si>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</si>
  <si>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</si>
  <si>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</si>
  <si>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</si>
  <si>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</si>
  <si>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</si>
  <si>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</si>
  <si>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</si>
  <si>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</si>
  <si>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</si>
  <si>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</si>
  <si>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</si>
  <si>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</si>
  <si>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</si>
  <si>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</si>
  <si>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</si>
  <si>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</si>
  <si>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</si>
  <si>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</si>
  <si>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</si>
  <si>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</si>
  <si>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</si>
  <si>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</si>
  <si>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</si>
  <si>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</si>
  <si>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</si>
  <si>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</si>
  <si>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</si>
  <si>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</si>
  <si>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</si>
  <si>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</si>
  <si>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</si>
  <si>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</si>
  <si>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</si>
  <si>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</si>
  <si>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</si>
  <si>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</si>
  <si>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</si>
  <si>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</si>
  <si>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</si>
  <si>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</si>
  <si>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</si>
  <si>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</si>
  <si>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</si>
  <si>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</si>
  <si>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</si>
  <si>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</si>
  <si>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</si>
  <si>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</si>
  <si>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</si>
  <si>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</si>
  <si>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</si>
  <si>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</si>
  <si>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</si>
  <si>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</si>
  <si>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</si>
  <si>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</si>
  <si>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</si>
  <si>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</si>
  <si>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</si>
  <si>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</si>
  <si>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</si>
  <si>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</si>
  <si>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</si>
  <si>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</si>
  <si>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</si>
  <si>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</si>
  <si>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</si>
  <si>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</si>
  <si>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</si>
  <si>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</si>
  <si>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</si>
  <si>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</si>
  <si>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</si>
  <si>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</si>
  <si>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</si>
  <si>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</si>
  <si>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</si>
  <si>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</si>
  <si>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</si>
  <si>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</si>
  <si>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</si>
  <si>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</si>
  <si>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</si>
  <si>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</si>
  <si>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</si>
  <si>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</si>
  <si>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</si>
  <si>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</si>
  <si>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</si>
  <si>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</si>
  <si>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</si>
  <si>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</si>
  <si>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</si>
  <si>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</si>
  <si>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</si>
  <si>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</si>
  <si>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</si>
  <si>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</si>
  <si>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</si>
  <si>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</si>
  <si>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</si>
  <si>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</si>
  <si>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</si>
  <si>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</si>
  <si>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</si>
  <si>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</si>
  <si>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</si>
  <si>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</si>
  <si>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</si>
  <si>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</si>
  <si>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</si>
  <si>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</si>
  <si>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</si>
  <si>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</si>
  <si>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</si>
  <si>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</si>
  <si>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</si>
  <si>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</si>
  <si>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</si>
  <si>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</si>
  <si>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</si>
  <si>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</si>
  <si>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</si>
  <si>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</si>
  <si>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</si>
  <si>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</si>
  <si>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</si>
  <si>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</si>
  <si>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</si>
  <si>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</si>
  <si>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</si>
  <si>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</si>
  <si>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</si>
  <si>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</si>
  <si>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</si>
  <si>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</si>
  <si>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</si>
  <si>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</si>
  <si>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</si>
  <si>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</si>
  <si>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</si>
  <si>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</si>
  <si>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</si>
  <si>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</si>
  <si>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</si>
  <si>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</si>
  <si>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</si>
  <si>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</si>
  <si>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</si>
  <si>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</si>
  <si>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</si>
  <si>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</si>
  <si>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</si>
  <si>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</si>
  <si>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</si>
  <si>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</si>
  <si>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</si>
  <si>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</si>
  <si>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</si>
  <si>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</si>
  <si>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</si>
  <si>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</si>
  <si>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</si>
  <si>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</si>
  <si>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</si>
  <si>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</si>
  <si>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</si>
  <si>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</si>
  <si>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</si>
  <si>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</si>
  <si>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</si>
  <si>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</si>
  <si>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</si>
  <si>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</si>
  <si>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</si>
  <si>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</si>
  <si>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</si>
  <si>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</si>
  <si>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</si>
  <si>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</si>
  <si>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</si>
  <si>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</si>
  <si>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</si>
  <si>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</si>
  <si>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</si>
  <si>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</si>
  <si>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</si>
  <si>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</si>
  <si>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</si>
  <si>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</si>
  <si>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</si>
  <si>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</si>
  <si>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</si>
  <si>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</si>
  <si>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</si>
  <si>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</si>
  <si>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</si>
  <si>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</si>
  <si>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</si>
  <si>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</si>
  <si>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</si>
  <si>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</si>
  <si>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</si>
  <si>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</si>
  <si>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</si>
  <si>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</si>
  <si>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</si>
  <si>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</si>
  <si>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</si>
  <si>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</si>
  <si>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</si>
  <si>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</si>
  <si>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</si>
  <si>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</si>
  <si>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</si>
  <si>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</si>
  <si>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</si>
  <si>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</si>
  <si>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</si>
  <si>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</si>
  <si>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</si>
  <si>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</si>
  <si>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</si>
  <si>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</si>
  <si>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</si>
  <si>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</si>
  <si>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</si>
  <si>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</si>
  <si>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</si>
  <si>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</si>
  <si>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</si>
  <si>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</si>
  <si>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</si>
  <si>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</si>
  <si>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</si>
  <si>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</si>
  <si>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</si>
  <si>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</si>
  <si>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</si>
  <si>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</si>
  <si>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</si>
  <si>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</si>
  <si>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</si>
  <si>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</si>
  <si>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</si>
  <si>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</si>
  <si>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</si>
  <si>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</si>
  <si>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</si>
  <si>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</si>
  <si>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</si>
  <si>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</si>
  <si>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</si>
  <si>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</si>
  <si>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</si>
  <si>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</si>
  <si>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</si>
  <si>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</si>
  <si>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</si>
  <si>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</si>
  <si>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</si>
  <si>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</si>
  <si>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</si>
  <si>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</si>
  <si>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</si>
  <si>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</si>
  <si>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</si>
  <si>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</si>
  <si>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</si>
  <si>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</si>
  <si>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</si>
  <si>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</si>
  <si>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</si>
  <si>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</si>
  <si>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</si>
  <si>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</si>
  <si>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</si>
  <si>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</si>
  <si>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</si>
  <si>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</si>
  <si>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</si>
  <si>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</si>
  <si>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</si>
  <si>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</si>
  <si>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</si>
  <si>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</si>
  <si>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</si>
  <si>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</si>
  <si>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</si>
  <si>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</si>
  <si>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</si>
  <si>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</si>
  <si>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</si>
  <si>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</si>
  <si>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</si>
  <si>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</si>
  <si>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</si>
  <si>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</si>
  <si>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</si>
  <si>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</si>
  <si>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</si>
  <si>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</si>
  <si>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</si>
  <si>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</si>
  <si>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</si>
  <si>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</si>
  <si>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</si>
  <si>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</si>
  <si>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</si>
  <si>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</si>
  <si>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</si>
  <si>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</si>
  <si>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</si>
  <si>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</si>
  <si>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</si>
  <si>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</si>
  <si>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</si>
  <si>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</si>
  <si>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</si>
  <si>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</si>
  <si>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</si>
  <si>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</si>
  <si>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</si>
  <si>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</si>
  <si>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</si>
  <si>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</si>
  <si>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</si>
  <si>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</si>
  <si>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</si>
  <si>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</si>
  <si>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</si>
  <si>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</si>
  <si>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</si>
  <si>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</si>
  <si>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</si>
  <si>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</si>
  <si>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</si>
  <si>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</si>
  <si>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</si>
  <si>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</si>
  <si>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</si>
  <si>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</si>
  <si>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</si>
  <si>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</si>
  <si>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</si>
  <si>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</si>
  <si>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</si>
  <si>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</si>
  <si>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</si>
  <si>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</si>
  <si>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</si>
  <si>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</si>
  <si>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</si>
  <si>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</si>
  <si>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</si>
  <si>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</si>
  <si>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</si>
  <si>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</si>
  <si>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</si>
  <si>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</si>
  <si>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</si>
  <si>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</si>
  <si>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</si>
  <si>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</si>
  <si>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</si>
  <si>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</si>
  <si>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</si>
  <si>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</si>
  <si>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</si>
  <si>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</si>
  <si>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</si>
  <si>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</si>
  <si>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</si>
  <si>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</si>
  <si>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</si>
  <si>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</si>
  <si>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</si>
  <si>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</si>
  <si>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</si>
  <si>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</si>
  <si>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</si>
  <si>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</si>
  <si>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</si>
  <si>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</si>
  <si>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</si>
  <si>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</si>
  <si>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</si>
  <si>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</si>
  <si>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</si>
  <si>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</si>
  <si>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</si>
  <si>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</si>
  <si>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</si>
  <si>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</si>
  <si>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</si>
  <si>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</si>
  <si>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</si>
  <si>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</si>
  <si>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</si>
  <si>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</si>
  <si>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</si>
  <si>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</si>
  <si>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</si>
  <si>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</si>
  <si>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</si>
  <si>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</si>
  <si>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</si>
  <si>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</si>
  <si>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</si>
  <si>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</si>
  <si>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</si>
  <si>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</si>
  <si>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</si>
  <si>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</si>
  <si>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</si>
  <si>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</si>
  <si>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</si>
  <si>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</si>
  <si>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</si>
  <si>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</si>
  <si>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</si>
  <si>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</si>
  <si>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</si>
  <si>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</si>
  <si>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</si>
  <si>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</si>
  <si>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</si>
  <si>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</si>
  <si>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</si>
  <si>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</si>
  <si>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</si>
  <si>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</si>
  <si>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</si>
  <si>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</si>
  <si>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</si>
  <si>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</si>
  <si>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</si>
  <si>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</si>
  <si>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</si>
  <si>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</si>
  <si>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</si>
  <si>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</si>
  <si>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</si>
  <si>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</si>
  <si>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</si>
  <si>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</si>
  <si>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</si>
  <si>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</si>
  <si>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</si>
  <si>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</si>
  <si>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</si>
  <si>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</si>
  <si>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</si>
  <si>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</si>
  <si>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</si>
  <si>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</si>
  <si>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</si>
  <si>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</si>
  <si>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</si>
  <si>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</si>
  <si>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</si>
  <si>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</si>
  <si>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</si>
  <si>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</si>
  <si>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</si>
  <si>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</si>
  <si>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</si>
  <si>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</si>
  <si>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</si>
  <si>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</si>
  <si>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</si>
  <si>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</si>
  <si>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</si>
  <si>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</si>
  <si>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</si>
  <si>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</si>
  <si>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</si>
  <si>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</si>
  <si>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</si>
  <si>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</si>
  <si>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</si>
  <si>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</si>
  <si>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</si>
  <si>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</si>
  <si>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</si>
  <si>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</si>
  <si>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</si>
  <si>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</si>
  <si>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</si>
  <si>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</si>
  <si>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</si>
  <si>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</si>
  <si>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</si>
  <si>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</si>
  <si>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</si>
  <si>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</si>
  <si>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</si>
  <si>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</si>
  <si>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</si>
  <si>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</si>
  <si>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</si>
  <si>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</si>
  <si>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</si>
  <si>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</si>
  <si>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</si>
  <si>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</si>
  <si>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</si>
  <si>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</si>
  <si>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</si>
  <si>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</si>
  <si>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</si>
  <si>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</si>
  <si>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</si>
  <si>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</si>
  <si>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</si>
  <si>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</si>
  <si>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</si>
  <si>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</si>
  <si>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</si>
  <si>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</si>
  <si>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</si>
  <si>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</si>
  <si>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</si>
  <si>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</si>
  <si>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</si>
  <si>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</si>
  <si>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</si>
  <si>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</si>
  <si>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</si>
  <si>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</si>
  <si>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</si>
  <si>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</si>
  <si>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</si>
  <si>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</si>
  <si>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</si>
  <si>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</si>
  <si>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</si>
  <si>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</si>
  <si>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</si>
  <si>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</si>
  <si>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</si>
  <si>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</si>
  <si>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</si>
  <si>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</si>
  <si>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</si>
  <si>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</si>
  <si>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</si>
  <si>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</si>
  <si>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</si>
  <si>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</si>
  <si>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</si>
  <si>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</si>
  <si>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</si>
  <si>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</si>
  <si>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</si>
  <si>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</si>
  <si>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</si>
  <si>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</si>
  <si>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</si>
  <si>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</si>
  <si>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</si>
  <si>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</si>
  <si>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</si>
  <si>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</si>
  <si>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</si>
  <si>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</si>
  <si>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</si>
  <si>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</si>
  <si>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</si>
  <si>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</si>
  <si>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</si>
  <si>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</si>
  <si>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</si>
  <si>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</si>
  <si>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</si>
  <si>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</si>
  <si>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</si>
  <si>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</si>
  <si>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</si>
  <si>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</si>
  <si>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</si>
  <si>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</si>
  <si>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</si>
  <si>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</si>
  <si>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</si>
  <si>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</si>
  <si>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</si>
  <si>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</si>
  <si>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</si>
  <si>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</si>
  <si>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</si>
  <si>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</si>
  <si>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</si>
  <si>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</si>
  <si>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</si>
  <si>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</si>
  <si>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</si>
  <si>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</si>
  <si>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</si>
  <si>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</si>
  <si>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</si>
  <si>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</si>
  <si>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</si>
  <si>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</si>
  <si>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</si>
  <si>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</si>
  <si>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</si>
  <si>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</si>
  <si>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</si>
  <si>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</si>
  <si>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</si>
  <si>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</si>
  <si>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</si>
  <si>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</si>
  <si>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</si>
  <si>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</si>
  <si>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</si>
  <si>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</si>
  <si>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</si>
  <si>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</si>
  <si>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</si>
  <si>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</si>
  <si>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</si>
  <si>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</si>
  <si>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</si>
  <si>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</si>
  <si>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</si>
  <si>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</si>
  <si>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</si>
  <si>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</si>
  <si>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</si>
  <si>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</si>
  <si>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</si>
  <si>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</si>
  <si>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</si>
  <si>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</si>
  <si>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</si>
  <si>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</si>
  <si>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</si>
  <si>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</si>
  <si>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</si>
  <si>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</si>
  <si>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</si>
  <si>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</si>
  <si>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</si>
  <si>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</si>
  <si>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</si>
  <si>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</si>
  <si>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</si>
  <si>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</si>
  <si>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</si>
  <si>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</si>
  <si>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</si>
  <si>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</si>
  <si>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</si>
  <si>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</si>
  <si>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</si>
  <si>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</si>
  <si>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</si>
  <si>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</si>
  <si>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</si>
  <si>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</si>
  <si>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</si>
  <si>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</si>
  <si>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</si>
  <si>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</si>
  <si>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</si>
  <si>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</si>
  <si>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</si>
  <si>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</si>
  <si>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</si>
  <si>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</si>
  <si>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</si>
  <si>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</si>
  <si>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</si>
  <si>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</si>
  <si>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</si>
  <si>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</si>
  <si>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</si>
  <si>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</si>
  <si>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</si>
  <si>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</si>
  <si>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</si>
  <si>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</si>
  <si>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</si>
  <si>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</si>
  <si>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</si>
  <si>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</si>
  <si>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</si>
  <si>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</si>
  <si>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</si>
  <si>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</si>
  <si>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</si>
  <si>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</si>
  <si>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</si>
  <si>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</si>
  <si>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</si>
  <si>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</si>
  <si>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</si>
  <si>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</si>
  <si>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</si>
  <si>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</si>
  <si>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</si>
  <si>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</si>
  <si>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</si>
  <si>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</si>
  <si>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</si>
  <si>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</si>
  <si>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</si>
  <si>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</si>
  <si>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</si>
  <si>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</si>
  <si>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</si>
  <si>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</si>
  <si>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</si>
  <si>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</si>
  <si>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</si>
  <si>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</si>
  <si>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</si>
  <si>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</si>
  <si>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</si>
  <si>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</si>
  <si>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</si>
  <si>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</si>
  <si>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</si>
  <si>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</si>
  <si>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</si>
  <si>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</si>
  <si>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</si>
  <si>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</si>
  <si>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</si>
  <si>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</si>
  <si>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</si>
  <si>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</si>
  <si>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</si>
  <si>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</si>
  <si>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</si>
  <si>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</si>
  <si>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</si>
  <si>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</si>
  <si>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</si>
  <si>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</si>
  <si>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</si>
  <si>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</si>
  <si>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</si>
  <si>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</si>
  <si>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</si>
  <si>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</si>
  <si>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</si>
  <si>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</si>
  <si>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</si>
  <si>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</si>
  <si>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</si>
  <si>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</si>
  <si>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</si>
  <si>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</si>
  <si>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</si>
  <si>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</si>
  <si>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</si>
  <si>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</si>
  <si>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</si>
  <si>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</si>
  <si>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</si>
  <si>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</si>
  <si>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</si>
  <si>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</si>
  <si>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</si>
  <si>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</si>
  <si>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</si>
  <si>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</si>
  <si>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</si>
  <si>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</si>
  <si>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</si>
  <si>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</si>
  <si>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</si>
  <si>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</si>
  <si>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</si>
  <si>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</si>
  <si>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</si>
  <si>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</si>
  <si>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</si>
  <si>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</si>
  <si>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</si>
  <si>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</si>
  <si>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</si>
  <si>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</si>
  <si>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</si>
  <si>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</si>
  <si>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</si>
  <si>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</si>
  <si>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</si>
  <si>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</si>
  <si>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</si>
  <si>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</si>
  <si>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</si>
  <si>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</si>
  <si>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</si>
  <si>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</si>
  <si>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</si>
  <si>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</si>
  <si>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</si>
  <si>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</si>
  <si>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</si>
  <si>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</si>
  <si>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</si>
  <si>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</si>
  <si>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</si>
  <si>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</si>
  <si>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</si>
  <si>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</si>
  <si>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</si>
  <si>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</si>
  <si>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</si>
  <si>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</si>
  <si>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</si>
  <si>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</si>
  <si>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</si>
  <si>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</si>
  <si>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</si>
  <si>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</si>
  <si>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</si>
  <si>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</si>
  <si>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</si>
  <si>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</si>
  <si>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</si>
  <si>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</si>
  <si>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</si>
  <si>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</si>
  <si>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</si>
  <si>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</si>
  <si>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</si>
  <si>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</si>
  <si>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</si>
  <si>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</si>
  <si>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</si>
  <si>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</si>
  <si>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</si>
  <si>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</si>
  <si>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</si>
  <si>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</si>
  <si>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</si>
  <si>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</si>
  <si>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</si>
  <si>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</si>
  <si>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</si>
  <si>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</si>
  <si>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</si>
  <si>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</si>
  <si>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</si>
  <si>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</si>
  <si>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</si>
  <si>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</si>
  <si>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</si>
  <si>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</si>
  <si>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</si>
  <si>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</si>
  <si>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</si>
  <si>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</si>
  <si>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</si>
  <si>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</si>
  <si>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</si>
  <si>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</si>
  <si>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</si>
  <si>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</si>
  <si>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</si>
  <si>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</si>
  <si>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</si>
  <si>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</si>
  <si>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</si>
  <si>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</si>
  <si>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</si>
  <si>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</si>
  <si>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</si>
  <si>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</si>
  <si>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</si>
  <si>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</si>
  <si>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</si>
  <si>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</si>
  <si>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</si>
  <si>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</si>
  <si>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</si>
  <si>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</si>
  <si>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</si>
  <si>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</si>
  <si>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</si>
  <si>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</si>
  <si>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</si>
  <si>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</si>
  <si>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</si>
  <si>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</si>
  <si>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</si>
  <si>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</si>
  <si>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</si>
  <si>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</si>
  <si>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</si>
  <si>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</si>
  <si>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</si>
  <si>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</si>
  <si>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</si>
  <si>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</si>
  <si>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</si>
  <si>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</si>
  <si>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</si>
  <si>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</si>
  <si>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</si>
  <si>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</si>
  <si>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</si>
  <si>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</si>
  <si>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</si>
  <si>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</si>
  <si>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</si>
  <si>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</si>
  <si>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</si>
  <si>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</si>
  <si>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</si>
  <si>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</si>
  <si>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</si>
  <si>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</si>
  <si>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</si>
  <si>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</si>
  <si>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</si>
  <si>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</si>
  <si>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</si>
  <si>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</si>
  <si>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</si>
  <si>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</si>
  <si>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</si>
  <si>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</si>
  <si>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</si>
  <si>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</si>
  <si>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</si>
  <si>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</si>
  <si>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</si>
  <si>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</si>
  <si>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</si>
  <si>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</si>
  <si>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</si>
  <si>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</si>
  <si>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</si>
  <si>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</si>
  <si>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</si>
  <si>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</si>
  <si>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</si>
  <si>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</si>
  <si>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</si>
  <si>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</si>
  <si>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</si>
  <si>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</si>
  <si>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</si>
  <si>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</si>
  <si>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</si>
  <si>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</si>
  <si>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</si>
  <si>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</si>
  <si>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</si>
  <si>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</si>
  <si>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</si>
  <si>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</si>
  <si>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</si>
  <si>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</si>
  <si>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</si>
  <si>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</si>
  <si>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</si>
  <si>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</si>
  <si>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</si>
  <si>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</si>
  <si>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</si>
  <si>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</si>
  <si>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</si>
  <si>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</si>
  <si>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</si>
  <si>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</si>
  <si>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</si>
  <si>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</si>
  <si>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</si>
  <si>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</si>
  <si>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</si>
  <si>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</si>
  <si>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</si>
  <si>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</si>
  <si>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</si>
  <si>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</si>
  <si>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</si>
  <si>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</si>
  <si>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</si>
  <si>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</si>
  <si>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</si>
  <si>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</si>
  <si>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</si>
  <si>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</si>
  <si>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</si>
  <si>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</si>
  <si>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</si>
  <si>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</si>
  <si>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</si>
  <si>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</si>
  <si>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</si>
  <si>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</si>
  <si>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</si>
  <si>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</si>
  <si>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</si>
  <si>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</si>
  <si>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</si>
  <si>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</si>
  <si>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</si>
  <si>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</si>
  <si>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</si>
  <si>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</si>
  <si>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</si>
  <si>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</si>
  <si>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</si>
  <si>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</si>
  <si>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</si>
  <si>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</si>
  <si>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</si>
  <si>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</si>
  <si>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</si>
  <si>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</si>
  <si>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</si>
  <si>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</si>
  <si>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</si>
  <si>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</si>
  <si>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</si>
  <si>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</si>
  <si>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</si>
  <si>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</si>
  <si>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</si>
  <si>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</si>
  <si>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</si>
  <si>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</si>
  <si>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</si>
  <si>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</si>
  <si>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</si>
  <si>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</si>
  <si>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</si>
  <si>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</si>
  <si>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</si>
  <si>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</si>
  <si>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</si>
  <si>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</si>
  <si>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</si>
  <si>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</si>
  <si>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</si>
  <si>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</si>
  <si>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</si>
  <si>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</si>
  <si>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</si>
  <si>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</si>
  <si>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</si>
  <si>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</si>
  <si>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</si>
  <si>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</si>
  <si>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</si>
  <si>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</si>
  <si>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</si>
  <si>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</si>
  <si>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</si>
  <si>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</si>
  <si>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</si>
  <si>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</si>
  <si>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</si>
  <si>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</si>
  <si>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</si>
  <si>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</si>
  <si>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</si>
  <si>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</si>
  <si>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</si>
  <si>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</si>
  <si>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</si>
  <si>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</si>
  <si>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</si>
  <si>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</si>
  <si>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</si>
  <si>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</si>
  <si>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</si>
  <si>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</si>
  <si>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</si>
  <si>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</si>
  <si>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</si>
  <si>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</si>
  <si>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</si>
  <si>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</si>
  <si>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</si>
  <si>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</si>
  <si>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</si>
  <si>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</si>
  <si>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</si>
  <si>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</si>
  <si>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</si>
  <si>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</si>
  <si>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</si>
  <si>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</si>
  <si>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</si>
  <si>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</si>
  <si>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</si>
  <si>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</si>
  <si>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</si>
  <si>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</si>
  <si>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</si>
  <si>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</si>
  <si>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</si>
  <si>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</si>
  <si>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</si>
  <si>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</si>
  <si>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</si>
  <si>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</si>
  <si>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</si>
  <si>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</si>
  <si>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</si>
  <si>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</si>
  <si>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</si>
  <si>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</si>
  <si>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</si>
  <si>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</si>
  <si>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</si>
  <si>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</si>
  <si>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</si>
  <si>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</si>
  <si>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</si>
  <si>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</si>
  <si>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</si>
  <si>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</si>
  <si>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</si>
  <si>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</si>
  <si>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</si>
  <si>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</si>
  <si>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</si>
  <si>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</si>
  <si>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</si>
  <si>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</si>
  <si>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</si>
  <si>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</si>
  <si>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</si>
  <si>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</si>
  <si>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</si>
  <si>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</si>
  <si>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</si>
  <si>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</si>
  <si>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</si>
  <si>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</si>
  <si>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</si>
  <si>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</si>
  <si>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</si>
  <si>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</si>
  <si>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</si>
  <si>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</si>
  <si>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</si>
  <si>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</si>
  <si>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</si>
  <si>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</si>
  <si>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</si>
  <si>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</si>
  <si>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</si>
  <si>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</si>
  <si>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</si>
  <si>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</si>
  <si>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</si>
  <si>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</si>
  <si>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</si>
  <si>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</si>
  <si>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</si>
  <si>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</si>
  <si>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</si>
  <si>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</si>
  <si>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</si>
  <si>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</si>
  <si>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</si>
  <si>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</si>
  <si>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</si>
  <si>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</si>
  <si>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</si>
  <si>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</si>
  <si>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</si>
  <si>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</si>
  <si>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</si>
  <si>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</si>
  <si>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</si>
  <si>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</si>
  <si>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</si>
  <si>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</si>
  <si>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</si>
  <si>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</si>
  <si>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</si>
  <si>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</si>
  <si>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</si>
  <si>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</si>
  <si>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</si>
  <si>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</si>
  <si>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</si>
  <si>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</si>
  <si>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</si>
  <si>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</si>
  <si>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</si>
  <si>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</si>
  <si>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</si>
  <si>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</si>
  <si>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</si>
  <si>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</si>
  <si>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</si>
  <si>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</si>
  <si>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</si>
  <si>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</si>
  <si>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</si>
  <si>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</si>
  <si>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</si>
  <si>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</si>
  <si>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</si>
  <si>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</si>
  <si>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</si>
  <si>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</si>
  <si>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</si>
  <si>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</si>
  <si>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</si>
  <si>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</si>
  <si>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</si>
  <si>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</si>
  <si>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</si>
  <si>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</si>
  <si>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</si>
  <si>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</si>
  <si>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</si>
  <si>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</si>
  <si>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</si>
  <si>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</si>
  <si>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</si>
  <si>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</si>
  <si>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</si>
  <si>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</si>
  <si>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</si>
  <si>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</si>
  <si>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</si>
  <si>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</si>
  <si>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</si>
  <si>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</si>
  <si>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</si>
  <si>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</si>
  <si>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</si>
  <si>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</si>
  <si>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</si>
  <si>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</si>
  <si>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</si>
  <si>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</si>
  <si>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</si>
  <si>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</si>
  <si>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</si>
  <si>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</si>
  <si>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</si>
  <si>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</si>
  <si>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</si>
  <si>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</si>
  <si>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</si>
  <si>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</si>
  <si>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</si>
  <si>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</si>
  <si>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</si>
  <si>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</si>
  <si>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</si>
  <si>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</si>
  <si>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</si>
  <si>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</si>
  <si>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</si>
  <si>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</si>
  <si>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</si>
  <si>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</si>
  <si>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</si>
  <si>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</si>
  <si>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</si>
  <si>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</si>
  <si>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</si>
  <si>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</si>
  <si>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</si>
  <si>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</si>
  <si>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</si>
  <si>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</si>
  <si>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</si>
  <si>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</si>
  <si>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</si>
  <si>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</si>
  <si>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</si>
  <si>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</si>
  <si>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</si>
  <si>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</si>
  <si>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</si>
  <si>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</si>
  <si>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</si>
  <si>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</si>
  <si>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</si>
  <si>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</si>
  <si>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</si>
  <si>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</si>
  <si>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</si>
  <si>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</si>
  <si>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</si>
  <si>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</si>
  <si>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</si>
  <si>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</si>
  <si>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</si>
  <si>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</si>
  <si>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</si>
  <si>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</si>
  <si>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</si>
  <si>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</si>
  <si>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</si>
  <si>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</si>
  <si>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</si>
  <si>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</si>
  <si>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</si>
  <si>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</si>
  <si>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</si>
  <si>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</si>
  <si>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</si>
  <si>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</si>
  <si>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</si>
  <si>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</si>
  <si>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</si>
  <si>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</si>
  <si>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</si>
  <si>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</si>
  <si>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</si>
  <si>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</si>
  <si>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</si>
  <si>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</si>
  <si>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</si>
  <si>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</si>
  <si>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</si>
  <si>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</si>
  <si>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</si>
  <si>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</si>
  <si>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</si>
  <si>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</si>
  <si>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</si>
  <si>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</si>
  <si>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</si>
  <si>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</si>
  <si>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</si>
  <si>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</si>
  <si>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</si>
  <si>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</si>
  <si>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</si>
  <si>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</si>
  <si>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</si>
  <si>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</si>
  <si>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</si>
  <si>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</si>
  <si>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</si>
  <si>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</si>
  <si>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</si>
  <si>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</si>
  <si>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</si>
  <si>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</si>
  <si>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</si>
  <si>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</si>
  <si>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</si>
  <si>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</si>
  <si>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</si>
  <si>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</si>
  <si>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</si>
  <si>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</si>
  <si>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</si>
  <si>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</si>
  <si>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</si>
  <si>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</si>
  <si>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</si>
  <si>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</si>
  <si>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</si>
  <si>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</si>
  <si>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</si>
  <si>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</si>
  <si>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</si>
  <si>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</si>
  <si>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</si>
  <si>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</si>
  <si>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</si>
  <si>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</si>
  <si>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</si>
  <si>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</si>
  <si>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</si>
  <si>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</si>
  <si>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</si>
  <si>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</si>
  <si>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</si>
  <si>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</si>
  <si>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</si>
  <si>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</si>
  <si>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</si>
  <si>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</si>
  <si>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</si>
  <si>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</si>
  <si>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</si>
  <si>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</si>
  <si>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</si>
  <si>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</si>
  <si>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</si>
  <si>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</si>
  <si>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</si>
  <si>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</si>
  <si>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</si>
  <si>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</si>
  <si>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</si>
  <si>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</si>
  <si>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</si>
  <si>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</si>
  <si>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</si>
  <si>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</si>
  <si>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</si>
  <si>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</si>
  <si>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</si>
  <si>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</si>
  <si>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</si>
  <si>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</si>
  <si>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</si>
  <si>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</si>
  <si>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</si>
  <si>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</si>
  <si>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</si>
  <si>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</si>
  <si>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</si>
  <si>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</si>
  <si>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</si>
  <si>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</si>
  <si>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</si>
  <si>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</si>
  <si>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</si>
  <si>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</si>
  <si>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</si>
  <si>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</si>
  <si>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</si>
  <si>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</si>
  <si>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</si>
  <si>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</si>
  <si>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</si>
  <si>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</si>
  <si>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</si>
  <si>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</si>
  <si>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</si>
  <si>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</si>
  <si>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</si>
  <si>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</si>
  <si>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</si>
  <si>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</si>
  <si>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</si>
  <si>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</si>
  <si>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</si>
  <si>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</si>
  <si>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</si>
  <si>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</si>
  <si>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</si>
  <si>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</si>
  <si>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</si>
  <si>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</si>
  <si>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</si>
  <si>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</si>
  <si>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</si>
  <si>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</si>
  <si>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</si>
  <si>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</si>
  <si>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</si>
  <si>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</si>
  <si>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</si>
  <si>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</si>
  <si>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</si>
  <si>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</si>
  <si>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</si>
  <si>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</si>
  <si>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</si>
  <si>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</si>
  <si>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</si>
  <si>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</si>
  <si>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</si>
  <si>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</si>
  <si>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</si>
  <si>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</si>
  <si>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</si>
  <si>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</si>
  <si>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</si>
  <si>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</si>
  <si>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</si>
  <si>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</si>
  <si>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</si>
  <si>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</si>
  <si>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</si>
  <si>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</si>
  <si>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</si>
  <si>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</si>
  <si>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</si>
  <si>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</si>
  <si>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</si>
  <si>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</si>
  <si>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</si>
  <si>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</si>
  <si>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</si>
  <si>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</si>
  <si>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</si>
  <si>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</si>
  <si>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</si>
  <si>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</si>
  <si>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</si>
  <si>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</si>
  <si>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</si>
  <si>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</si>
  <si>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</si>
  <si>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</si>
  <si>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</si>
  <si>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</si>
  <si>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</si>
  <si>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</si>
  <si>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</si>
  <si>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</si>
  <si>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</si>
  <si>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</si>
  <si>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</si>
  <si>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</si>
  <si>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</si>
  <si>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</si>
  <si>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</si>
  <si>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</si>
  <si>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</si>
  <si>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</si>
  <si>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</si>
  <si>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</si>
  <si>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</si>
  <si>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</si>
  <si>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</si>
  <si>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</si>
  <si>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</si>
  <si>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</si>
  <si>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</si>
  <si>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</si>
  <si>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</si>
  <si>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</si>
  <si>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</si>
  <si>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</si>
  <si>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</si>
  <si>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</si>
  <si>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</si>
  <si>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</si>
  <si>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</si>
  <si>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</si>
  <si>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</si>
  <si>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</si>
  <si>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</si>
  <si>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</si>
  <si>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</si>
  <si>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</si>
  <si>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</si>
  <si>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</si>
  <si>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</si>
  <si>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</si>
  <si>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</si>
  <si>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</si>
  <si>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</si>
  <si>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</si>
  <si>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</si>
  <si>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</si>
  <si>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</si>
  <si>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</si>
  <si>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</si>
  <si>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</si>
  <si>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</si>
  <si>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</si>
  <si>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</si>
  <si>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</si>
  <si>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</si>
  <si>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</si>
  <si>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</si>
  <si>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</si>
  <si>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</si>
  <si>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</si>
  <si>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</si>
  <si>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</si>
  <si>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</si>
  <si>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</si>
  <si>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</si>
  <si>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</si>
  <si>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</si>
  <si>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</si>
  <si>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</si>
  <si>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</si>
  <si>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</si>
  <si>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</si>
  <si>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</si>
  <si>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</si>
  <si>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</si>
  <si>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</si>
  <si>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</si>
  <si>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</si>
  <si>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</si>
  <si>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</si>
  <si>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</si>
  <si>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</si>
  <si>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</si>
  <si>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</si>
  <si>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</si>
  <si>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</si>
  <si>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</si>
  <si>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</si>
  <si>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</si>
  <si>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</si>
  <si>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</si>
  <si>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</si>
  <si>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</si>
  <si>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</si>
  <si>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</si>
  <si>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</si>
  <si>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</si>
  <si>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</si>
  <si>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</si>
  <si>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</si>
  <si>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</si>
  <si>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</si>
  <si>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</si>
  <si>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</si>
  <si>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</si>
  <si>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</si>
  <si>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</si>
  <si>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</si>
  <si>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</si>
  <si>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</si>
  <si>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</si>
  <si>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</si>
  <si>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</si>
  <si>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</si>
  <si>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</si>
  <si>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</si>
  <si>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</si>
  <si>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</si>
  <si>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</si>
  <si>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</si>
  <si>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</si>
  <si>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</si>
  <si>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</si>
  <si>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</si>
  <si>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</si>
  <si>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</si>
  <si>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</si>
  <si>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</si>
  <si>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</si>
  <si>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</si>
  <si>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</si>
  <si>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</si>
  <si>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</si>
  <si>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</si>
  <si>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</si>
  <si>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</si>
  <si>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</si>
  <si>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</si>
  <si>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</si>
  <si>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</si>
  <si>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</si>
  <si>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</si>
  <si>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</si>
  <si>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</si>
  <si>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</si>
  <si>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</si>
  <si>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</si>
  <si>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</si>
  <si>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</si>
  <si>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</si>
  <si>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</si>
  <si>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</si>
  <si>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</si>
  <si>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</si>
  <si>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</si>
  <si>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</si>
  <si>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</si>
  <si>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</si>
  <si>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</si>
  <si>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</si>
  <si>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</si>
  <si>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</si>
  <si>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</si>
  <si>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</si>
  <si>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</si>
  <si>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</si>
  <si>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</si>
  <si>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</si>
  <si>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</si>
  <si>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</si>
  <si>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</si>
  <si>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</si>
  <si>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</si>
  <si>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</si>
  <si>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</si>
  <si>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</si>
  <si>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</si>
  <si>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</si>
  <si>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</si>
  <si>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</si>
  <si>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</si>
  <si>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</si>
  <si>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</si>
  <si>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</si>
  <si>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</si>
  <si>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</si>
  <si>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</si>
  <si>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</si>
  <si>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</si>
  <si>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</si>
  <si>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</si>
  <si>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</si>
  <si>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</si>
  <si>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</si>
  <si>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</si>
  <si>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</si>
  <si>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</si>
  <si>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</si>
  <si>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</si>
  <si>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</si>
  <si>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</si>
  <si>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</si>
  <si>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</si>
  <si>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</si>
  <si>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</si>
  <si>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</si>
  <si>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</si>
  <si>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</si>
  <si>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</si>
  <si>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</si>
  <si>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</si>
  <si>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</si>
  <si>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</si>
  <si>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</si>
  <si>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</si>
  <si>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</si>
  <si>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</si>
  <si>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</si>
  <si>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</si>
  <si>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</si>
  <si>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</si>
  <si>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</si>
  <si>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</si>
  <si>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</si>
  <si>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</si>
  <si>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</si>
  <si>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</si>
  <si>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</si>
  <si>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</si>
  <si>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</si>
  <si>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</si>
  <si>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</si>
  <si>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</si>
  <si>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</si>
  <si>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</si>
  <si>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</si>
  <si>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</si>
  <si>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</si>
  <si>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</si>
  <si>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</si>
  <si>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</si>
  <si>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</si>
  <si>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</si>
  <si>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</si>
  <si>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</si>
  <si>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</si>
  <si>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</si>
  <si>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</si>
  <si>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</si>
  <si>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</si>
  <si>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</si>
  <si>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</si>
  <si>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</si>
  <si>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</si>
  <si>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</si>
  <si>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</si>
  <si>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</si>
  <si>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</si>
  <si>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</si>
  <si>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</si>
  <si>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</si>
  <si>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</si>
  <si>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</si>
  <si>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</si>
  <si>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</si>
  <si>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</si>
  <si>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</si>
  <si>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</si>
  <si>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</si>
  <si>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</si>
  <si>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</si>
  <si>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</si>
  <si>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</si>
  <si>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</si>
  <si>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</si>
  <si>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</si>
  <si>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</si>
  <si>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</si>
  <si>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</si>
  <si>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</si>
  <si>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</si>
  <si>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</si>
  <si>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</si>
  <si>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</si>
  <si>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</si>
  <si>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</si>
  <si>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</si>
  <si>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</si>
  <si>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</si>
  <si>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</si>
  <si>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</si>
  <si>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</si>
  <si>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</si>
  <si>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</si>
  <si>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</si>
  <si>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</si>
  <si>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</si>
  <si>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</si>
  <si>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</si>
  <si>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</si>
  <si>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</si>
  <si>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</si>
  <si>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</si>
  <si>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</si>
  <si>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</si>
  <si>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</si>
  <si>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</si>
  <si>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</si>
  <si>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</si>
  <si>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</si>
  <si>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</si>
  <si>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</si>
  <si>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</si>
  <si>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</si>
  <si>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</si>
  <si>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</si>
  <si>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</si>
  <si>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</si>
  <si>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</si>
  <si>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</si>
  <si>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</si>
  <si>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</si>
  <si>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</si>
  <si>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</si>
  <si>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</si>
  <si>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</si>
  <si>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</si>
  <si>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</si>
  <si>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</si>
  <si>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</si>
  <si>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</si>
  <si>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</si>
  <si>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</si>
  <si>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</si>
  <si>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</si>
  <si>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</si>
  <si>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</si>
  <si>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</si>
  <si>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</si>
  <si>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</si>
  <si>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</si>
  <si>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</si>
  <si>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</si>
  <si>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</si>
  <si>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</si>
  <si>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</si>
  <si>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</si>
  <si>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</si>
  <si>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</si>
  <si>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</si>
  <si>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</si>
  <si>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</si>
  <si>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</si>
  <si>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</si>
  <si>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</si>
  <si>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</si>
  <si>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</si>
  <si>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</si>
  <si>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</si>
  <si>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</si>
  <si>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</si>
  <si>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</si>
  <si>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</si>
  <si>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</si>
  <si>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</si>
  <si>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</si>
  <si>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</si>
  <si>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</si>
  <si>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</si>
  <si>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</si>
  <si>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</si>
  <si>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</si>
  <si>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</si>
  <si>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</si>
  <si>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</si>
  <si>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</si>
  <si>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</si>
  <si>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</si>
  <si>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</si>
  <si>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</si>
  <si>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</si>
  <si>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</si>
  <si>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</si>
  <si>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</si>
  <si>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</si>
  <si>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</si>
  <si>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</si>
  <si>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</si>
  <si>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</si>
  <si>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</si>
  <si>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</si>
  <si>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</si>
  <si>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</si>
  <si>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</si>
  <si>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</si>
  <si>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</si>
  <si>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</si>
  <si>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</si>
  <si>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</si>
  <si>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</si>
  <si>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</si>
  <si>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</si>
  <si>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</si>
  <si>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</si>
  <si>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</si>
  <si>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</si>
  <si>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</si>
  <si>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</si>
  <si>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</si>
  <si>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</si>
  <si>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</si>
  <si>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</si>
  <si>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</si>
  <si>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</si>
  <si>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</si>
  <si>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</si>
  <si>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</si>
  <si>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</si>
  <si>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</si>
  <si>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</si>
  <si>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</si>
  <si>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</si>
  <si>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</si>
  <si>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</si>
  <si>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</si>
  <si>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</si>
  <si>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</si>
  <si>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</si>
  <si>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</si>
  <si>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</si>
  <si>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</si>
  <si>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</si>
  <si>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</si>
  <si>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</si>
  <si>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</si>
  <si>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</si>
  <si>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</si>
  <si>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</si>
  <si>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</si>
  <si>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</si>
  <si>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</si>
  <si>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</si>
  <si>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</si>
  <si>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</si>
  <si>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</si>
  <si>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</si>
  <si>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</si>
  <si>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</si>
  <si>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</si>
  <si>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</si>
  <si>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</si>
  <si>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</si>
  <si>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</si>
  <si>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</si>
  <si>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</si>
  <si>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</si>
  <si>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</si>
  <si>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</si>
  <si>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</si>
  <si>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</si>
  <si>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</si>
  <si>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</si>
  <si>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</si>
  <si>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</si>
  <si>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</si>
  <si>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</si>
  <si>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</si>
  <si>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</si>
  <si>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</si>
  <si>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</si>
  <si>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</si>
  <si>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</si>
  <si>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</si>
  <si>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</si>
  <si>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</si>
  <si>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</si>
  <si>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</si>
  <si>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</si>
  <si>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</si>
  <si>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</si>
  <si>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</si>
  <si>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</si>
  <si>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</si>
  <si>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</si>
  <si>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</si>
  <si>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</si>
  <si>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</si>
  <si>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</si>
  <si>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</si>
  <si>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</si>
  <si>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</si>
  <si>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</si>
  <si>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</si>
  <si>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</si>
  <si>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</si>
  <si>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</si>
  <si>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</si>
  <si>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</si>
  <si>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</si>
  <si>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</si>
  <si>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</si>
  <si>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</si>
  <si>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</si>
  <si>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</si>
  <si>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</si>
  <si>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</si>
  <si>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</si>
  <si>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</si>
  <si>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</si>
  <si>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</si>
  <si>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</si>
  <si>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</si>
  <si>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</si>
  <si>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</si>
  <si>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</si>
  <si>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</si>
  <si>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</si>
  <si>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</si>
  <si>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</si>
  <si>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</si>
  <si>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</si>
  <si>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</si>
  <si>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</si>
  <si>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</si>
  <si>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</si>
  <si>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</si>
  <si>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</si>
  <si>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</si>
  <si>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</si>
  <si>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</si>
  <si>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</si>
  <si>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</si>
  <si>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</si>
  <si>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</si>
  <si>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</si>
  <si>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</si>
  <si>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</si>
  <si>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</si>
  <si>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</si>
  <si>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</si>
  <si>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</si>
  <si>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</si>
  <si>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</si>
  <si>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</si>
  <si>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</si>
  <si>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</si>
  <si>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</si>
  <si>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</si>
  <si>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</si>
  <si>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</si>
  <si>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</si>
  <si>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</si>
  <si>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</si>
  <si>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</si>
  <si>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</si>
  <si>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</si>
  <si>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</si>
  <si>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</si>
  <si>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</si>
  <si>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</si>
  <si>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</si>
  <si>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</si>
  <si>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</si>
  <si>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</si>
  <si>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</si>
  <si>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</si>
  <si>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</si>
  <si>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</si>
  <si>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</si>
  <si>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</si>
  <si>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</si>
  <si>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</si>
  <si>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</si>
  <si>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</si>
  <si>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</si>
  <si>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</si>
  <si>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</si>
  <si>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</si>
  <si>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</si>
  <si>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</si>
  <si>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</si>
  <si>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</si>
  <si>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</si>
  <si>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</si>
  <si>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</si>
  <si>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</si>
  <si>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</si>
  <si>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</si>
  <si>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</si>
  <si>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</si>
  <si>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</si>
  <si>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</si>
  <si>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</si>
  <si>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</si>
  <si>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</si>
  <si>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</si>
  <si>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</si>
  <si>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</si>
  <si>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</si>
  <si>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</si>
  <si>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</si>
  <si>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</si>
  <si>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</si>
  <si>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</si>
  <si>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</si>
  <si>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</si>
  <si>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</si>
  <si>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</si>
  <si>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</si>
  <si>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</si>
  <si>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</si>
  <si>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</si>
  <si>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</si>
  <si>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</si>
  <si>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</si>
  <si>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</si>
  <si>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</si>
  <si>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</si>
  <si>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</si>
  <si>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</si>
  <si>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</si>
  <si>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</si>
  <si>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</si>
  <si>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</si>
  <si>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</si>
  <si>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</si>
  <si>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</si>
  <si>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</si>
  <si>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</si>
  <si>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</si>
  <si>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</si>
  <si>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</si>
  <si>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</si>
  <si>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</si>
  <si>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</si>
  <si>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</si>
  <si>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</si>
  <si>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</si>
  <si>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</si>
  <si>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</si>
  <si>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</si>
  <si>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</si>
  <si>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</si>
  <si>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</si>
  <si>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</si>
  <si>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</si>
  <si>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</si>
  <si>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</si>
  <si>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</si>
  <si>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</si>
  <si>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</si>
  <si>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</si>
  <si>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</si>
  <si>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</si>
  <si>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</si>
  <si>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</si>
  <si>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</si>
  <si>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</si>
  <si>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</si>
  <si>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</si>
  <si>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</si>
  <si>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</si>
  <si>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</si>
  <si>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</si>
  <si>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</si>
  <si>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</si>
  <si>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</si>
  <si>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</si>
  <si>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</si>
  <si>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</si>
  <si>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</si>
  <si>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</si>
  <si>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</si>
  <si>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</si>
  <si>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</si>
  <si>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</si>
  <si>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</si>
  <si>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</si>
  <si>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</si>
  <si>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</si>
  <si>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</si>
  <si>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</si>
  <si>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</si>
  <si>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</si>
  <si>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</si>
  <si>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</si>
  <si>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</si>
  <si>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</si>
  <si>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</si>
  <si>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</si>
  <si>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</si>
  <si>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</si>
  <si>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</si>
  <si>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</si>
  <si>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</si>
  <si>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</si>
  <si>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</si>
  <si>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</si>
  <si>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</si>
  <si>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</si>
  <si>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</si>
  <si>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</si>
  <si>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</si>
  <si>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</si>
  <si>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</si>
  <si>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</si>
  <si>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</si>
  <si>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</si>
  <si>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</si>
  <si>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</si>
  <si>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</si>
  <si>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</si>
  <si>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</si>
  <si>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</si>
  <si>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</si>
  <si>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</si>
  <si>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</si>
  <si>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</si>
  <si>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</si>
  <si>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</si>
  <si>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</si>
  <si>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</si>
  <si>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</si>
  <si>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</si>
  <si>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</si>
  <si>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</si>
  <si>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</si>
  <si>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</si>
  <si>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</si>
  <si>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</si>
  <si>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</si>
  <si>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</si>
  <si>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</si>
  <si>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</si>
  <si>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</si>
  <si>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</si>
  <si>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</si>
  <si>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</si>
  <si>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</si>
  <si>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</si>
  <si>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</si>
  <si>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</si>
  <si>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</si>
  <si>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</si>
  <si>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</si>
  <si>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</si>
  <si>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</si>
  <si>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</si>
  <si>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</si>
  <si>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</si>
  <si>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</si>
  <si>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</si>
  <si>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</si>
  <si>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</si>
  <si>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</si>
  <si>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</si>
  <si>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</si>
  <si>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</si>
  <si>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</si>
  <si>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</si>
  <si>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</si>
  <si>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</si>
  <si>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</si>
  <si>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</si>
  <si>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</si>
  <si>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</si>
  <si>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</si>
  <si>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</si>
  <si>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</si>
  <si>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</si>
  <si>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</si>
  <si>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</si>
  <si>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</si>
  <si>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</si>
  <si>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</si>
  <si>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</si>
  <si>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</si>
  <si>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</si>
  <si>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</si>
  <si>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</si>
  <si>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</si>
  <si>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</si>
  <si>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</si>
  <si>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</si>
  <si>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</si>
  <si>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</si>
  <si>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</si>
  <si>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</si>
  <si>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</si>
  <si>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</si>
  <si>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</si>
  <si>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</si>
  <si>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</si>
  <si>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</si>
  <si>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</si>
  <si>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</si>
  <si>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</si>
  <si>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</si>
  <si>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</si>
  <si>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</si>
  <si>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</si>
  <si>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</si>
  <si>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</si>
  <si>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</si>
  <si>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</si>
  <si>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</si>
  <si>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</si>
  <si>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</si>
  <si>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</si>
  <si>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</si>
  <si>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</si>
  <si>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</si>
  <si>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</si>
  <si>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</si>
  <si>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</si>
  <si>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</si>
  <si>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</si>
  <si>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</si>
  <si>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</si>
  <si>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</si>
  <si>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</si>
  <si>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</si>
  <si>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</si>
  <si>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</si>
  <si>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</si>
  <si>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</si>
  <si>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</si>
  <si>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</si>
  <si>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</si>
  <si>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</si>
  <si>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</si>
  <si>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</si>
  <si>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</si>
  <si>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</si>
  <si>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</si>
  <si>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</si>
  <si>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</si>
  <si>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</si>
  <si>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</si>
  <si>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</si>
  <si>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</si>
  <si>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</si>
  <si>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</si>
  <si>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</si>
  <si>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</si>
  <si>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</si>
  <si>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</si>
  <si>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</si>
  <si>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</si>
  <si>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</si>
  <si>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</si>
  <si>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</si>
  <si>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</si>
  <si>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</si>
  <si>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</si>
  <si>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</si>
  <si>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</si>
  <si>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</si>
  <si>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</si>
  <si>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</si>
  <si>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</si>
  <si>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</si>
  <si>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</si>
  <si>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</si>
  <si>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</si>
  <si>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</si>
  <si>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</si>
  <si>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</si>
  <si>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</si>
  <si>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</si>
  <si>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</si>
  <si>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</si>
  <si>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</si>
  <si>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</si>
  <si>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</si>
  <si>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</si>
  <si>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</si>
  <si>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</si>
  <si>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</si>
  <si>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</si>
  <si>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</si>
  <si>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</si>
  <si>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</si>
  <si>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</si>
  <si>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</si>
  <si>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</si>
  <si>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</si>
  <si>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</si>
  <si>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</si>
  <si>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</si>
  <si>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</si>
  <si>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</si>
  <si>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</si>
  <si>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</si>
  <si>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</si>
  <si>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</si>
  <si>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</si>
  <si>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</si>
  <si>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</si>
  <si>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</si>
  <si>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</si>
  <si>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</si>
  <si>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</si>
  <si>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</si>
  <si>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</si>
  <si>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</si>
  <si>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</si>
  <si>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</si>
  <si>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</si>
  <si>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</si>
  <si>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</si>
  <si>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</si>
  <si>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</si>
  <si>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</si>
  <si>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</si>
  <si>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</si>
  <si>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</si>
  <si>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</si>
  <si>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</si>
  <si>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</si>
  <si>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</si>
  <si>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</si>
  <si>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</si>
  <si>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</si>
  <si>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</si>
  <si>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</si>
  <si>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</si>
  <si>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</si>
  <si>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</si>
  <si>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</si>
  <si>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</si>
  <si>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</si>
  <si>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</si>
  <si>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</si>
  <si>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</si>
  <si>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</si>
  <si>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</si>
  <si>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</si>
  <si>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</si>
  <si>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</si>
  <si>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</si>
  <si>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</si>
  <si>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</si>
  <si>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</si>
  <si>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</si>
  <si>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</si>
  <si>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</si>
  <si>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</si>
  <si>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</si>
  <si>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</si>
  <si>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</si>
  <si>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</si>
  <si>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</si>
  <si>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</si>
  <si>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</si>
  <si>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</si>
  <si>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</si>
  <si>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</si>
  <si>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</si>
  <si>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</si>
  <si>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</si>
  <si>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</si>
  <si>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</si>
  <si>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</si>
  <si>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</si>
  <si>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</si>
  <si>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</si>
  <si>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</si>
  <si>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</si>
  <si>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</si>
  <si>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</si>
  <si>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</si>
  <si>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</si>
  <si>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</si>
  <si>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</si>
  <si>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</si>
  <si>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</si>
  <si>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</si>
  <si>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</si>
  <si>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</si>
  <si>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</si>
  <si>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</si>
  <si>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</si>
  <si>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</si>
  <si>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</si>
  <si>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</si>
  <si>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</si>
  <si>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</si>
  <si>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</si>
  <si>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</si>
  <si>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</si>
  <si>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</si>
  <si>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</si>
  <si>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</si>
  <si>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</si>
  <si>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</si>
  <si>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</si>
  <si>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</si>
  <si>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</si>
  <si>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</si>
  <si>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</si>
  <si>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</si>
  <si>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</si>
  <si>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</si>
  <si>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</si>
  <si>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</si>
  <si>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</si>
  <si>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</si>
  <si>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</si>
  <si>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</si>
  <si>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</si>
  <si>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</si>
  <si>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</si>
  <si>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</si>
  <si>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</si>
  <si>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</si>
  <si>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</si>
  <si>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</si>
  <si>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</si>
  <si>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</si>
  <si>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</si>
  <si>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</si>
  <si>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</si>
  <si>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</si>
  <si>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</si>
  <si>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</si>
  <si>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</si>
  <si>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</si>
  <si>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</si>
  <si>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</si>
  <si>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</si>
  <si>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</si>
  <si>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</si>
  <si>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</si>
  <si>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</si>
  <si>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</si>
  <si>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</si>
  <si>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</si>
  <si>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</si>
  <si>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</si>
  <si>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</si>
  <si>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</si>
  <si>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</si>
  <si>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</si>
  <si>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</si>
  <si>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</si>
  <si>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</si>
  <si>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</si>
  <si>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</si>
  <si>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</si>
  <si>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</si>
  <si>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</si>
  <si>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</si>
  <si>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</si>
  <si>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</si>
  <si>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</si>
  <si>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</si>
  <si>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</si>
  <si>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</si>
  <si>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</si>
  <si>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</si>
  <si>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</si>
  <si>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</si>
  <si>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</si>
  <si>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</si>
  <si>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</si>
  <si>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</si>
  <si>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</si>
  <si>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</si>
  <si>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</si>
  <si>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</si>
  <si>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</si>
  <si>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</si>
  <si>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</si>
  <si>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</si>
  <si>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</si>
  <si>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</si>
  <si>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</si>
  <si>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</si>
  <si>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</si>
  <si>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</si>
  <si>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</si>
  <si>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</si>
  <si>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</si>
  <si>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</si>
  <si>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</si>
  <si>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</si>
  <si>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</si>
  <si>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</si>
  <si>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</si>
  <si>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</si>
  <si>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</si>
  <si>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</si>
  <si>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</si>
  <si>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</si>
  <si>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</si>
  <si>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</si>
  <si>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</si>
  <si>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</si>
  <si>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</si>
  <si>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</si>
  <si>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</si>
  <si>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</si>
  <si>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</si>
  <si>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</si>
  <si>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</si>
  <si>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</si>
  <si>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</si>
  <si>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</si>
  <si>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</si>
  <si>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</si>
  <si>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</si>
  <si>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</si>
  <si>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</si>
  <si>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</si>
  <si>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</si>
  <si>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</si>
  <si>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</si>
  <si>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</si>
  <si>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</si>
  <si>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</si>
  <si>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</si>
  <si>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</si>
  <si>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</si>
  <si>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</si>
  <si>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</si>
  <si>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</si>
  <si>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</si>
  <si>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</si>
  <si>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</si>
  <si>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</si>
  <si>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</si>
  <si>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</si>
  <si>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</si>
  <si>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</si>
  <si>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</si>
  <si>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</si>
  <si>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</si>
  <si>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</si>
  <si>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</si>
  <si>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</si>
  <si>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</si>
  <si>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</si>
  <si>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</si>
  <si>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</si>
  <si>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</si>
  <si>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</si>
  <si>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</si>
  <si>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</si>
  <si>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</si>
  <si>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</si>
  <si>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</si>
  <si>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</si>
  <si>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</si>
  <si>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</si>
  <si>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</si>
  <si>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</si>
  <si>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</si>
  <si>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</si>
  <si>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</si>
  <si>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</si>
  <si>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</si>
  <si>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</si>
  <si>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</si>
  <si>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</si>
  <si>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</si>
  <si>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</si>
  <si>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</si>
  <si>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</si>
  <si>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</si>
  <si>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</si>
  <si>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</si>
  <si>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</si>
  <si>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</si>
  <si>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</si>
  <si>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</si>
  <si>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</si>
  <si>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</si>
  <si>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</si>
  <si>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</si>
  <si>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</si>
  <si>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</si>
  <si>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</si>
  <si>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</si>
  <si>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</si>
  <si>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</si>
  <si>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</si>
  <si>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</si>
  <si>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</si>
  <si>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</si>
  <si>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</si>
  <si>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</si>
  <si>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</si>
  <si>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</si>
  <si>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</si>
  <si>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</si>
  <si>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</si>
  <si>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</si>
  <si>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</si>
  <si>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</si>
  <si>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</si>
  <si>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</si>
  <si>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</si>
  <si>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</si>
  <si>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</si>
  <si>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</si>
  <si>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</si>
  <si>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</si>
  <si>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</si>
  <si>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</si>
  <si>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</si>
  <si>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</si>
  <si>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</si>
  <si>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</si>
  <si>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</si>
  <si>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</si>
  <si>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</si>
  <si>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</si>
  <si>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</si>
  <si>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</si>
  <si>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</si>
  <si>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</si>
  <si>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</si>
  <si>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</si>
  <si>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</si>
  <si>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</si>
  <si>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</si>
  <si>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</si>
  <si>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</si>
  <si>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</si>
  <si>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</si>
  <si>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</si>
  <si>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</si>
  <si>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</si>
  <si>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</si>
  <si>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</si>
  <si>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</si>
  <si>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</si>
  <si>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</si>
  <si>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</si>
  <si>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</si>
  <si>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</si>
  <si>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</si>
  <si>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</si>
  <si>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</si>
  <si>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</si>
  <si>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</si>
  <si>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</si>
  <si>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</si>
  <si>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</si>
  <si>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</si>
  <si>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</si>
  <si>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</si>
  <si>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</si>
  <si>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</si>
  <si>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</si>
  <si>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</si>
  <si>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</si>
  <si>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</si>
  <si>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</si>
  <si>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</si>
  <si>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</si>
  <si>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</si>
  <si>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</si>
  <si>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</si>
  <si>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</si>
  <si>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</si>
  <si>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</si>
  <si>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</si>
  <si>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</si>
  <si>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</si>
  <si>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</si>
  <si>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</si>
  <si>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</si>
  <si>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</si>
  <si>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</si>
  <si>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</si>
  <si>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</si>
  <si>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</si>
  <si>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</si>
  <si>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</si>
  <si>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</si>
  <si>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</si>
  <si>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</si>
  <si>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</si>
  <si>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</si>
  <si>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</si>
  <si>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</si>
  <si>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</si>
  <si>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</si>
  <si>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</si>
  <si>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</si>
  <si>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</si>
  <si>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</si>
  <si>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</si>
  <si>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</si>
  <si>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</si>
  <si>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</si>
  <si>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</si>
  <si>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</si>
  <si>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</si>
  <si>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</si>
  <si>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</si>
  <si>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</si>
  <si>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</si>
  <si>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</si>
  <si>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</si>
  <si>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</si>
  <si>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</si>
  <si>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</si>
  <si>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</si>
  <si>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</si>
  <si>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</si>
  <si>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</si>
  <si>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</si>
  <si>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</si>
  <si>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</si>
  <si>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</si>
  <si>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</si>
  <si>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</si>
  <si>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</si>
  <si>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</si>
  <si>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</si>
  <si>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</si>
  <si>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</si>
  <si>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</si>
  <si>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</si>
  <si>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</si>
  <si>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</si>
  <si>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</si>
  <si>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</si>
  <si>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</si>
  <si>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</si>
  <si>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</si>
  <si>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</si>
  <si>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</si>
  <si>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</si>
  <si>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</si>
  <si>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</si>
  <si>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</si>
  <si>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</si>
  <si>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</si>
  <si>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</si>
  <si>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</si>
  <si>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</si>
  <si>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</si>
  <si>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</si>
  <si>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</si>
  <si>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</si>
  <si>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</si>
  <si>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</si>
  <si>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</si>
  <si>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</si>
  <si>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</si>
  <si>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</si>
  <si>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</si>
  <si>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</si>
  <si>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</si>
  <si>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</si>
  <si>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</si>
  <si>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</si>
  <si>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</si>
  <si>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</si>
  <si>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</si>
  <si>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</si>
  <si>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</si>
  <si>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</si>
  <si>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</si>
  <si>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</si>
  <si>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</si>
  <si>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</si>
  <si>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</si>
  <si>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</si>
  <si>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</si>
  <si>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</si>
  <si>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</si>
  <si>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</si>
  <si>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</si>
  <si>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</si>
  <si>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</si>
  <si>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</si>
  <si>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</si>
  <si>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</si>
  <si>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</si>
  <si>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</si>
  <si>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</si>
  <si>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</si>
  <si>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</si>
  <si>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</si>
  <si>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</si>
  <si>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</si>
  <si>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</si>
  <si>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</si>
  <si>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</si>
  <si>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</si>
  <si>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</si>
  <si>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</si>
  <si>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</si>
  <si>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</si>
  <si>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</si>
  <si>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</si>
  <si>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</si>
  <si>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</si>
  <si>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</si>
  <si>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</si>
  <si>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</si>
  <si>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</si>
  <si>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</si>
  <si>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</si>
  <si>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</si>
  <si>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</si>
  <si>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</si>
  <si>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</si>
  <si>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</si>
  <si>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</si>
  <si>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</si>
  <si>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</si>
  <si>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</si>
  <si>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</si>
  <si>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</si>
  <si>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</si>
  <si>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</si>
  <si>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</si>
  <si>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</si>
  <si>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</si>
  <si>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</si>
  <si>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</si>
  <si>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</si>
  <si>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</si>
  <si>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</si>
  <si>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</si>
  <si>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</si>
  <si>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</si>
  <si>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</si>
  <si>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</si>
  <si>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</si>
  <si>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</si>
  <si>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</si>
  <si>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</si>
  <si>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</si>
  <si>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</si>
  <si>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</si>
  <si>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</si>
  <si>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</si>
  <si>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</si>
  <si>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</si>
  <si>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</si>
  <si>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</si>
  <si>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</si>
  <si>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</si>
  <si>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</si>
  <si>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</si>
  <si>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</si>
  <si>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</si>
  <si>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</si>
  <si>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</si>
  <si>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</si>
  <si>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</si>
  <si>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</si>
  <si>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</si>
  <si>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</si>
  <si>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</si>
  <si>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</si>
  <si>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</si>
  <si>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</si>
  <si>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</si>
  <si>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</si>
  <si>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</si>
  <si>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</si>
  <si>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</si>
  <si>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</si>
  <si>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</si>
  <si>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</si>
  <si>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</si>
  <si>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</si>
  <si>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</si>
  <si>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</si>
  <si>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</si>
  <si>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</si>
  <si>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</si>
  <si>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</si>
  <si>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</si>
  <si>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</si>
  <si>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</si>
  <si>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</si>
  <si>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</si>
  <si>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</si>
  <si>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</si>
  <si>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</si>
  <si>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</si>
  <si>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</si>
  <si>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</si>
  <si>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</si>
  <si>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</si>
  <si>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</si>
  <si>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</si>
  <si>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</si>
  <si>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</si>
  <si>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</si>
  <si>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</si>
  <si>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</si>
  <si>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</si>
  <si>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</si>
  <si>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</si>
  <si>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</si>
  <si>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</si>
  <si>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</si>
  <si>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</si>
  <si>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</si>
  <si>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</si>
  <si>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</si>
  <si>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</si>
  <si>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</si>
  <si>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</si>
  <si>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</si>
  <si>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</si>
  <si>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</si>
  <si>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</si>
  <si>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</si>
  <si>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</si>
  <si>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</si>
  <si>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</si>
  <si>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</si>
  <si>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</si>
  <si>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</si>
  <si>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</si>
  <si>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</si>
  <si>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</si>
  <si>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</si>
  <si>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</si>
  <si>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</si>
  <si>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</si>
  <si>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</si>
  <si>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</si>
  <si>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</si>
  <si>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</si>
  <si>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</si>
  <si>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</si>
  <si>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</si>
  <si>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</si>
  <si>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</si>
  <si>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</si>
  <si>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</si>
  <si>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</si>
  <si>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</si>
  <si>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</si>
  <si>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</si>
  <si>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</si>
  <si>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</si>
  <si>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</si>
  <si>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</si>
  <si>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</si>
  <si>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</si>
  <si>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</si>
  <si>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</si>
  <si>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</si>
  <si>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</si>
  <si>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</si>
  <si>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</si>
  <si>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</si>
  <si>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</si>
  <si>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</si>
  <si>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</si>
  <si>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</si>
  <si>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</si>
  <si>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</si>
  <si>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</si>
  <si>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</si>
  <si>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</si>
  <si>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</si>
  <si>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</si>
  <si>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</si>
  <si>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</si>
  <si>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</si>
  <si>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</si>
  <si>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</si>
  <si>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</si>
  <si>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</si>
  <si>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</si>
  <si>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</si>
  <si>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</si>
  <si>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</si>
  <si>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</si>
  <si>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</si>
  <si>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</si>
  <si>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</si>
  <si>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</si>
  <si>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</si>
  <si>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</si>
  <si>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</si>
  <si>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</si>
  <si>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</si>
  <si>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</si>
  <si>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</si>
  <si>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</si>
  <si>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</si>
  <si>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</si>
  <si>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</si>
  <si>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</si>
  <si>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</si>
  <si>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</si>
  <si>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</si>
  <si>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</si>
  <si>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</si>
  <si>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</si>
  <si>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</si>
  <si>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</si>
  <si>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</si>
  <si>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</si>
  <si>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</si>
  <si>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</si>
  <si>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</si>
  <si>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</si>
  <si>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</si>
  <si>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</si>
  <si>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</si>
  <si>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</si>
  <si>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</si>
  <si>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</si>
  <si>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</si>
  <si>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</si>
  <si>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</si>
  <si>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</si>
  <si>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</si>
  <si>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</si>
  <si>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</si>
  <si>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</si>
  <si>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</si>
  <si>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</si>
  <si>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</si>
  <si>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</si>
  <si>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</si>
  <si>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</si>
  <si>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</si>
  <si>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</si>
  <si>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</si>
  <si>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</si>
  <si>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</si>
  <si>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</si>
  <si>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</si>
  <si>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</si>
  <si>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</si>
  <si>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</si>
  <si>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</si>
  <si>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</si>
  <si>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</si>
  <si>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</si>
  <si>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</si>
  <si>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</si>
  <si>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</si>
  <si>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</si>
  <si>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</si>
  <si>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</si>
  <si>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</si>
  <si>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</si>
  <si>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</si>
  <si>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</si>
  <si>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</si>
  <si>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</si>
  <si>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</si>
  <si>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</si>
  <si>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</si>
  <si>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</si>
  <si>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</si>
  <si>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</si>
  <si>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</si>
  <si>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</si>
  <si>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</si>
  <si>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</si>
  <si>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</si>
  <si>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</si>
  <si>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</si>
  <si>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</si>
  <si>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</si>
  <si>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</si>
  <si>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</si>
  <si>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</si>
  <si>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</si>
  <si>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</si>
  <si>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</si>
  <si>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</si>
  <si>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</si>
  <si>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</si>
  <si>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</si>
  <si>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</si>
  <si>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</si>
  <si>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</si>
  <si>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</si>
  <si>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</si>
  <si>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</si>
  <si>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</si>
  <si>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</si>
  <si>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</si>
  <si>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</si>
  <si>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</si>
  <si>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</si>
  <si>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</si>
  <si>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</si>
  <si>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</si>
  <si>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</si>
  <si>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</si>
  <si>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</si>
  <si>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</si>
  <si>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</si>
  <si>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</si>
  <si>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</si>
  <si>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</si>
  <si>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</si>
  <si>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</si>
  <si>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</si>
  <si>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</si>
  <si>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</si>
  <si>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</si>
  <si>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</si>
  <si>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</si>
  <si>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</si>
  <si>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</si>
  <si>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</si>
  <si>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</si>
  <si>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</si>
  <si>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</si>
  <si>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</si>
  <si>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</si>
  <si>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</si>
  <si>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</si>
  <si>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</si>
  <si>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</si>
  <si>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</si>
  <si>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</si>
  <si>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</si>
  <si>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</si>
  <si>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</si>
  <si>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</si>
  <si>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</si>
  <si>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</si>
  <si>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</si>
  <si>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</si>
  <si>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</si>
  <si>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</si>
  <si>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</si>
  <si>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</si>
  <si>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</si>
  <si>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</si>
  <si>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</si>
  <si>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</si>
  <si>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</si>
  <si>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</si>
  <si>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</si>
  <si>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</si>
  <si>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</si>
  <si>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</si>
  <si>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</si>
  <si>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</si>
  <si>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</si>
  <si>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</si>
  <si>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</si>
  <si>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</si>
  <si>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</si>
  <si>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</si>
  <si>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</si>
  <si>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</si>
  <si>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</si>
  <si>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</si>
  <si>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</si>
  <si>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</si>
  <si>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</si>
  <si>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</si>
  <si>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</si>
  <si>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</si>
  <si>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</si>
  <si>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</si>
  <si>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</si>
  <si>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</si>
  <si>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</si>
  <si>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</si>
  <si>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</si>
  <si>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</si>
  <si>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</si>
  <si>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</si>
  <si>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</si>
  <si>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</si>
  <si>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</si>
  <si>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</si>
  <si>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</si>
  <si>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</si>
  <si>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</si>
  <si>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</si>
  <si>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</si>
  <si>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</si>
  <si>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</si>
  <si>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</si>
  <si>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</si>
  <si>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</si>
  <si>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</si>
  <si>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</si>
  <si>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</si>
  <si>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</si>
  <si>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</si>
  <si>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</si>
  <si>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</si>
  <si>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</si>
  <si>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</si>
  <si>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</si>
  <si>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</si>
  <si>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</si>
  <si>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</si>
  <si>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</si>
  <si>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</si>
  <si>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</si>
  <si>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</si>
  <si>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</si>
  <si>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</si>
  <si>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</si>
  <si>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</si>
  <si>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</si>
  <si>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</si>
  <si>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</si>
  <si>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</si>
  <si>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</si>
  <si>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</si>
  <si>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</si>
  <si>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</si>
  <si>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</si>
  <si>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</si>
  <si>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</si>
  <si>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</si>
  <si>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</si>
  <si>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</si>
  <si>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</si>
  <si>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</si>
  <si>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</si>
  <si>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</si>
  <si>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</si>
  <si>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</si>
  <si>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</si>
  <si>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</si>
  <si>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</si>
  <si>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</si>
  <si>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</si>
  <si>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</si>
  <si>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</si>
  <si>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</si>
  <si>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</si>
  <si>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</si>
  <si>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</si>
  <si>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</si>
  <si>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</si>
  <si>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</si>
  <si>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</si>
  <si>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</si>
  <si>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</si>
  <si>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</si>
  <si>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</si>
  <si>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</si>
  <si>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</si>
  <si>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</si>
  <si>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</si>
  <si>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</si>
  <si>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</si>
  <si>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</si>
  <si>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</si>
  <si>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</si>
  <si>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</si>
  <si>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</si>
  <si>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</si>
  <si>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</si>
  <si>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</si>
  <si>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</si>
  <si>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</si>
  <si>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</si>
  <si>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</si>
  <si>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</si>
  <si>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</si>
  <si>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</si>
  <si>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</si>
  <si>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</si>
  <si>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</si>
  <si>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</si>
  <si>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</si>
  <si>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</si>
  <si>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</si>
  <si>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</si>
  <si>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</si>
  <si>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</si>
  <si>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</si>
  <si>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</si>
  <si>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</si>
  <si>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</si>
  <si>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</si>
  <si>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</si>
  <si>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</si>
  <si>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</si>
  <si>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</si>
  <si>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</si>
  <si>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</si>
  <si>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</si>
  <si>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</si>
  <si>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</si>
  <si>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</si>
  <si>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</si>
  <si>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</si>
  <si>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</si>
  <si>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</si>
  <si>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</si>
  <si>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</si>
  <si>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</si>
  <si>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</si>
  <si>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</si>
  <si>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</si>
  <si>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</si>
  <si>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</si>
  <si>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</si>
  <si>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</si>
  <si>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</si>
  <si>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</si>
  <si>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</si>
  <si>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</si>
  <si>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</si>
  <si>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</si>
  <si>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</si>
  <si>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</si>
  <si>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</si>
  <si>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</si>
  <si>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</si>
  <si>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</si>
  <si>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</si>
  <si>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</si>
  <si>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</si>
  <si>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</si>
  <si>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</si>
  <si>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</si>
  <si>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</si>
  <si>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</si>
  <si>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</si>
  <si>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</si>
  <si>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</si>
  <si>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</si>
  <si>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</si>
  <si>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</si>
  <si>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</si>
  <si>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</si>
  <si>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</si>
  <si>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</si>
  <si>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</si>
  <si>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</si>
  <si>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</si>
  <si>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</si>
  <si>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</si>
  <si>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</si>
  <si>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</si>
  <si>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</si>
  <si>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</si>
  <si>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</si>
  <si>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</si>
  <si>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</si>
  <si>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</si>
  <si>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</si>
  <si>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</si>
  <si>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</si>
  <si>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</si>
  <si>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</si>
  <si>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</si>
  <si>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</si>
  <si>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</si>
  <si>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</si>
  <si>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</si>
  <si>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</si>
  <si>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</si>
  <si>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</si>
  <si>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</si>
  <si>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</si>
  <si>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</si>
  <si>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</si>
  <si>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</si>
  <si>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</si>
  <si>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</si>
  <si>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</si>
  <si>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</si>
  <si>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</si>
  <si>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</si>
  <si>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</si>
  <si>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</si>
  <si>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</si>
  <si>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</si>
  <si>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</si>
  <si>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</si>
  <si>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</si>
  <si>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</si>
  <si>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</si>
  <si>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</si>
  <si>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</si>
  <si>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</si>
  <si>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</si>
  <si>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</si>
  <si>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</si>
  <si>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</si>
  <si>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</si>
  <si>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</si>
  <si>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</si>
  <si>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</si>
  <si>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</si>
  <si>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</si>
  <si>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</si>
  <si>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</si>
  <si>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</si>
  <si>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</si>
  <si>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</si>
  <si>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</si>
  <si>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</si>
  <si>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</si>
  <si>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</si>
  <si>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</si>
  <si>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</si>
  <si>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</si>
  <si>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</si>
  <si>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</si>
  <si>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</si>
  <si>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</si>
  <si>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</si>
  <si>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</si>
  <si>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</si>
  <si>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</si>
  <si>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</si>
  <si>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</si>
  <si>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</si>
  <si>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</si>
  <si>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</si>
  <si>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</si>
  <si>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</si>
  <si>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</si>
  <si>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</si>
  <si>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</si>
  <si>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</si>
  <si>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</si>
  <si>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</si>
  <si>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</si>
  <si>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</si>
  <si>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</si>
  <si>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</si>
  <si>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</si>
  <si>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</si>
  <si>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</si>
  <si>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</si>
  <si>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</si>
  <si>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</si>
  <si>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</si>
  <si>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</si>
  <si>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</si>
  <si>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</si>
  <si>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</si>
  <si>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</si>
  <si>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</si>
  <si>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</si>
  <si>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</si>
  <si>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</si>
  <si>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</si>
  <si>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</si>
  <si>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</si>
  <si>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</si>
  <si>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</si>
  <si>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</si>
  <si>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</si>
  <si>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</si>
  <si>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</si>
  <si>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</si>
  <si>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</si>
  <si>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</si>
  <si>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</si>
  <si>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</si>
  <si>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</si>
  <si>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</si>
  <si>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</si>
  <si>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</si>
  <si>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</si>
  <si>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</si>
  <si>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</si>
  <si>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</si>
  <si>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</si>
  <si>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</si>
  <si>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</si>
  <si>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</si>
  <si>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</si>
  <si>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</si>
  <si>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</si>
  <si>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</si>
  <si>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</si>
  <si>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</si>
  <si>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</si>
  <si>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</si>
  <si>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</si>
  <si>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</si>
  <si>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</si>
  <si>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</si>
  <si>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</si>
  <si>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</si>
  <si>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</si>
  <si>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</si>
  <si>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</si>
  <si>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</si>
  <si>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</si>
  <si>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</si>
  <si>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</si>
  <si>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</si>
  <si>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</si>
  <si>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</si>
  <si>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</si>
  <si>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</si>
  <si>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</si>
  <si>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</si>
  <si>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</si>
  <si>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</si>
  <si>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</si>
  <si>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</si>
  <si>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</si>
  <si>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</si>
  <si>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</si>
  <si>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</si>
  <si>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</si>
  <si>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</si>
  <si>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</si>
  <si>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</si>
  <si>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</si>
  <si>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</si>
  <si>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</si>
  <si>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</si>
  <si>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</si>
  <si>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</si>
  <si>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</si>
  <si>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</si>
  <si>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</si>
  <si>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</si>
  <si>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</si>
  <si>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</si>
  <si>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</si>
  <si>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</si>
  <si>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</si>
  <si>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</si>
  <si>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</si>
  <si>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</si>
  <si>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</si>
  <si>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</si>
  <si>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</si>
  <si>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</si>
  <si>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</si>
  <si>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</si>
  <si>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</si>
  <si>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</si>
  <si>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</si>
  <si>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</si>
  <si>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</si>
  <si>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</si>
  <si>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</si>
  <si>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</si>
  <si>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</si>
  <si>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</si>
  <si>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</si>
  <si>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</si>
  <si>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</si>
  <si>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</si>
  <si>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</si>
  <si>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</si>
  <si>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</si>
  <si>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</si>
  <si>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</si>
  <si>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</si>
  <si>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</si>
  <si>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</si>
  <si>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</si>
  <si>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</si>
  <si>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</si>
  <si>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</si>
  <si>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</si>
  <si>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</si>
  <si>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</si>
  <si>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</si>
  <si>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</si>
  <si>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</si>
  <si>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</si>
  <si>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</si>
  <si>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</si>
  <si>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</si>
  <si>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</si>
  <si>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</si>
  <si>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</si>
  <si>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</si>
  <si>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</si>
  <si>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</si>
  <si>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</si>
  <si>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</si>
  <si>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</si>
  <si>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</si>
  <si>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</si>
  <si>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</si>
  <si>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</si>
  <si>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</si>
  <si>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</si>
  <si>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</si>
  <si>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</si>
  <si>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</si>
  <si>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</si>
  <si>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</si>
  <si>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</si>
  <si>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</si>
  <si>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</si>
  <si>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</si>
  <si>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</si>
  <si>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</si>
  <si>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</si>
  <si>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</si>
  <si>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</si>
  <si>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</si>
  <si>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</si>
  <si>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</si>
  <si>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</si>
  <si>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</si>
  <si>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</si>
  <si>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</si>
  <si>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</si>
  <si>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</si>
  <si>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</si>
  <si>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</si>
  <si>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</si>
  <si>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</si>
  <si>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</si>
  <si>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</si>
  <si>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</si>
  <si>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</si>
  <si>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</si>
  <si>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</si>
  <si>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</si>
  <si>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</si>
  <si>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</si>
  <si>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</si>
  <si>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</si>
  <si>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</si>
  <si>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</si>
  <si>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</si>
  <si>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</si>
  <si>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</si>
  <si>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</si>
  <si>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</si>
  <si>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</si>
  <si>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</si>
  <si>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</si>
  <si>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</si>
  <si>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</si>
  <si>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</si>
  <si>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</si>
  <si>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</si>
  <si>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</si>
  <si>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</si>
  <si>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</si>
  <si>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</si>
  <si>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</si>
  <si>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</si>
  <si>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</si>
  <si>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</si>
  <si>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</si>
  <si>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</si>
  <si>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</si>
  <si>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</si>
  <si>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</si>
  <si>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</si>
  <si>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</si>
  <si>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</si>
  <si>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</si>
  <si>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</si>
  <si>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</si>
  <si>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</si>
  <si>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</si>
  <si>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</si>
  <si>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</si>
  <si>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</si>
  <si>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</si>
  <si>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</si>
  <si>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</si>
  <si>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</si>
  <si>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</si>
  <si>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</si>
  <si>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</si>
  <si>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</si>
  <si>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</si>
  <si>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</si>
  <si>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</si>
  <si>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</si>
  <si>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</si>
  <si>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</si>
  <si>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</si>
  <si>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</si>
  <si>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</si>
  <si>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</si>
  <si>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</si>
  <si>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</si>
  <si>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</si>
  <si>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</si>
  <si>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</si>
  <si>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</si>
  <si>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</si>
  <si>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</si>
  <si>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</si>
  <si>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</si>
  <si>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</si>
  <si>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</si>
  <si>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</si>
  <si>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</si>
  <si>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</si>
  <si>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</si>
  <si>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</si>
  <si>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</si>
  <si>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</si>
  <si>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</si>
  <si>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</si>
  <si>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</si>
  <si>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</si>
  <si>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</si>
  <si>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</si>
  <si>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</si>
  <si>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</si>
  <si>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</si>
  <si>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</si>
  <si>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</si>
  <si>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</si>
  <si>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</si>
  <si>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</si>
  <si>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</si>
  <si>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</si>
  <si>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</si>
  <si>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</si>
  <si>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</si>
  <si>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</si>
  <si>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</si>
  <si>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</si>
  <si>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</si>
  <si>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</si>
  <si>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</si>
  <si>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</si>
  <si>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</si>
  <si>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</si>
  <si>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</si>
  <si>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</si>
  <si>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</si>
  <si>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</si>
  <si>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</si>
  <si>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</si>
  <si>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</si>
  <si>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</si>
  <si>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</si>
  <si>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</si>
  <si>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</si>
  <si>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</si>
  <si>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</si>
  <si>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</si>
  <si>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</si>
  <si>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</si>
  <si>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</si>
  <si>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</si>
  <si>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</si>
  <si>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</si>
  <si>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</si>
  <si>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</si>
  <si>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</si>
  <si>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</si>
  <si>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</si>
  <si>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</si>
  <si>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</si>
  <si>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</si>
  <si>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</si>
  <si>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</si>
  <si>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</si>
  <si>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</si>
  <si>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</si>
  <si>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</si>
  <si>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</si>
  <si>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</si>
  <si>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</si>
  <si>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</si>
  <si>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</si>
  <si>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</si>
  <si>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</si>
  <si>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</si>
  <si>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</si>
  <si>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</si>
  <si>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</si>
  <si>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</si>
  <si>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</si>
  <si>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</si>
  <si>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</si>
  <si>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</si>
  <si>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</si>
  <si>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</si>
  <si>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</si>
  <si>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</si>
  <si>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</si>
  <si>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</si>
  <si>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</si>
  <si>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</si>
  <si>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</si>
  <si>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</si>
  <si>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</si>
  <si>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</si>
  <si>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</si>
  <si>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</si>
  <si>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</si>
  <si>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</si>
  <si>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</si>
  <si>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</si>
  <si>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</si>
  <si>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</si>
  <si>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</si>
  <si>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</si>
  <si>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</si>
  <si>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</si>
  <si>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</si>
  <si>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</si>
  <si>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</si>
  <si>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</si>
  <si>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</si>
  <si>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</si>
  <si>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</si>
  <si>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</si>
  <si>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</si>
  <si>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</si>
  <si>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</si>
  <si>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</si>
  <si>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</si>
  <si>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</si>
  <si>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</si>
  <si>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</si>
  <si>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</si>
  <si>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</si>
  <si>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</si>
  <si>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</si>
  <si>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</si>
  <si>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</si>
  <si>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</si>
  <si>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</si>
  <si>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</si>
  <si>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</si>
  <si>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</si>
  <si>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</si>
  <si>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</si>
  <si>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</si>
  <si>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</si>
  <si>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</si>
  <si>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</si>
  <si>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</si>
  <si>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</si>
  <si>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</si>
  <si>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</si>
  <si>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</si>
  <si>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</si>
  <si>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</si>
  <si>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</si>
  <si>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</si>
  <si>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</si>
  <si>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</si>
  <si>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</si>
  <si>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</si>
  <si>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</si>
  <si>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</si>
  <si>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</si>
  <si>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</si>
  <si>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</si>
  <si>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</si>
  <si>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</si>
  <si>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</si>
  <si>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</si>
  <si>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</si>
  <si>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</si>
  <si>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</si>
  <si>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</si>
  <si>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</si>
  <si>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</si>
  <si>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</si>
  <si>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</si>
  <si>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</si>
  <si>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</si>
  <si>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</si>
  <si>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</si>
  <si>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</si>
  <si>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</si>
  <si>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</si>
  <si>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</si>
  <si>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</si>
  <si>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</si>
  <si>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</si>
  <si>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</si>
  <si>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</si>
  <si>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</si>
  <si>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</si>
  <si>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</si>
  <si>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</si>
  <si>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</si>
  <si>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</si>
  <si>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</si>
  <si>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</si>
  <si>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</si>
  <si>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</si>
  <si>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</si>
  <si>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</si>
  <si>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</si>
  <si>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</si>
  <si>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</si>
  <si>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</si>
  <si>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</si>
  <si>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</si>
  <si>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</si>
  <si>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</si>
  <si>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</si>
  <si>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</si>
  <si>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</si>
  <si>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</si>
  <si>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</si>
  <si>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</si>
  <si>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</si>
  <si>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</si>
  <si>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</si>
  <si>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</si>
  <si>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</si>
  <si>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</si>
  <si>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</si>
  <si>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</si>
  <si>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</si>
  <si>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</si>
  <si>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</si>
  <si>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</si>
  <si>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</si>
  <si>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</si>
  <si>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</si>
  <si>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</si>
  <si>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</si>
  <si>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</si>
  <si>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</si>
  <si>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</si>
  <si>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</si>
  <si>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</si>
  <si>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</si>
  <si>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</si>
  <si>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</si>
  <si>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</si>
  <si>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</si>
  <si>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</si>
  <si>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</si>
  <si>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</si>
  <si>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</si>
  <si>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</si>
  <si>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</si>
  <si>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</si>
  <si>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</si>
  <si>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</si>
  <si>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</si>
  <si>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</si>
  <si>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</si>
  <si>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</si>
  <si>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</si>
  <si>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</si>
  <si>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</si>
  <si>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</si>
  <si>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</si>
  <si>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</si>
  <si>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</si>
  <si>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</si>
  <si>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</si>
  <si>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</si>
  <si>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</si>
  <si>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</si>
  <si>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</si>
  <si>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</si>
  <si>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</si>
  <si>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</si>
  <si>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</si>
  <si>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</si>
  <si>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</si>
  <si>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</si>
  <si>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</si>
  <si>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</si>
  <si>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</si>
  <si>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</si>
  <si>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</si>
  <si>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</si>
  <si>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</si>
  <si>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</si>
  <si>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</si>
  <si>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</si>
  <si>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</si>
  <si>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</si>
  <si>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</si>
  <si>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</si>
  <si>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</si>
  <si>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</si>
  <si>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</si>
  <si>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</si>
  <si>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</si>
  <si>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</si>
  <si>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</si>
  <si>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</si>
  <si>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</si>
  <si>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</si>
  <si>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</si>
  <si>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</si>
  <si>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</si>
  <si>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</si>
  <si>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</si>
  <si>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</si>
  <si>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</si>
  <si>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</si>
  <si>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</si>
  <si>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</si>
  <si>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</si>
  <si>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</si>
  <si>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</si>
  <si>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</si>
  <si>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</si>
  <si>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</si>
  <si>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</si>
  <si>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</si>
  <si>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</si>
  <si>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</si>
  <si>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</si>
  <si>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</si>
  <si>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</si>
  <si>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</si>
  <si>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</si>
  <si>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</si>
  <si>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</si>
  <si>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</si>
  <si>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</si>
  <si>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</si>
  <si>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</si>
  <si>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</si>
  <si>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</si>
  <si>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</si>
  <si>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</si>
  <si>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</si>
  <si>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</si>
  <si>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</si>
  <si>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</si>
  <si>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</si>
  <si>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</si>
  <si>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</si>
  <si>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</si>
  <si>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</si>
  <si>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</si>
  <si>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</si>
  <si>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</si>
  <si>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</si>
  <si>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</si>
  <si>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</si>
  <si>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</si>
  <si>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</si>
  <si>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</si>
  <si>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</si>
  <si>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</si>
  <si>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</si>
  <si>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</si>
  <si>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</si>
  <si>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</si>
  <si>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</si>
  <si>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</si>
  <si>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</si>
  <si>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</si>
  <si>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</si>
  <si>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</si>
  <si>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</si>
  <si>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</si>
  <si>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</si>
  <si>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</si>
  <si>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</si>
  <si>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</si>
  <si>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</si>
  <si>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</si>
  <si>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</si>
  <si>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</si>
  <si>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</si>
  <si>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</si>
  <si>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</si>
  <si>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</si>
  <si>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</si>
  <si>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</si>
  <si>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</si>
  <si>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</si>
  <si>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</si>
  <si>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</si>
  <si>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</si>
  <si>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</si>
  <si>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</si>
  <si>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</si>
  <si>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</si>
  <si>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</si>
  <si>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</si>
  <si>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</si>
  <si>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</si>
  <si>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</si>
  <si>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</si>
  <si>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</si>
  <si>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</si>
  <si>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</si>
  <si>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</si>
  <si>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</si>
  <si>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</si>
  <si>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</si>
  <si>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</si>
  <si>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</si>
  <si>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</si>
  <si>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</si>
  <si>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</si>
  <si>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</si>
  <si>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</si>
  <si>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</si>
  <si>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</si>
  <si>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</si>
  <si>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</si>
  <si>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</si>
  <si>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</si>
  <si>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</si>
  <si>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</si>
  <si>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</si>
  <si>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</si>
  <si>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</si>
  <si>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</si>
  <si>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</si>
  <si>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</si>
  <si>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</si>
  <si>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</si>
  <si>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</si>
  <si>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</si>
  <si>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</si>
  <si>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</si>
  <si>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</si>
  <si>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</si>
  <si>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</si>
  <si>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</si>
  <si>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</si>
  <si>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</si>
  <si>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</si>
  <si>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</si>
  <si>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</si>
  <si>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</si>
  <si>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</si>
  <si>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</si>
  <si>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</si>
  <si>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</si>
  <si>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</si>
  <si>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</si>
  <si>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</si>
  <si>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</si>
  <si>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</si>
  <si>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</si>
  <si>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</si>
  <si>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</si>
  <si>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</si>
  <si>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</si>
  <si>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</si>
  <si>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</si>
  <si>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</si>
  <si>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</si>
  <si>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</si>
  <si>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</si>
  <si>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</si>
  <si>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</si>
  <si>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</si>
  <si>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</si>
  <si>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</si>
  <si>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</si>
  <si>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</si>
  <si>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</si>
  <si>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</si>
  <si>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</si>
  <si>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</si>
  <si>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</si>
  <si>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</si>
  <si>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</si>
  <si>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</si>
  <si>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</si>
  <si>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</si>
  <si>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</si>
  <si>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</si>
  <si>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</si>
  <si>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</si>
  <si>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</si>
  <si>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</si>
  <si>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</si>
  <si>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</si>
  <si>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</si>
  <si>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</si>
  <si>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</si>
  <si>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</si>
  <si>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</si>
  <si>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</si>
  <si>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</si>
  <si>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</si>
  <si>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</si>
  <si>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</si>
  <si>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</si>
  <si>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</si>
  <si>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</si>
  <si>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</si>
  <si>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</si>
  <si>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</si>
  <si>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</si>
  <si>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</si>
  <si>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</si>
  <si>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</si>
  <si>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</si>
  <si>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</si>
  <si>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</si>
  <si>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</si>
  <si>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</si>
  <si>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</si>
  <si>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</si>
  <si>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</si>
  <si>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</si>
  <si>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</si>
  <si>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</si>
  <si>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</si>
  <si>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</si>
  <si>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</si>
  <si>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</si>
  <si>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</si>
  <si>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</si>
  <si>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</si>
  <si>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</si>
  <si>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</si>
  <si>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</si>
  <si>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</si>
  <si>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</si>
  <si>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</si>
  <si>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</si>
  <si>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</si>
  <si>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</si>
  <si>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</si>
  <si>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</si>
  <si>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</si>
  <si>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</si>
  <si>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</si>
  <si>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</si>
  <si>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</si>
  <si>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</si>
  <si>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</si>
  <si>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</si>
  <si>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</si>
  <si>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</si>
  <si>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</si>
  <si>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</si>
  <si>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</si>
  <si>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</si>
  <si>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</si>
  <si>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</si>
  <si>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</si>
  <si>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</si>
  <si>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</si>
  <si>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</si>
  <si>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</si>
  <si>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</si>
  <si>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</si>
  <si>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</si>
  <si>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</si>
  <si>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</si>
  <si>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</si>
  <si>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</si>
  <si>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</si>
  <si>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</si>
  <si>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</si>
  <si>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</si>
  <si>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</si>
  <si>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</si>
  <si>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</si>
  <si>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</si>
  <si>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</si>
  <si>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</si>
  <si>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</si>
  <si>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</si>
  <si>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</si>
  <si>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</si>
  <si>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</si>
  <si>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</si>
  <si>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</si>
  <si>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</si>
  <si>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</si>
  <si>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</si>
  <si>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</si>
  <si>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</si>
  <si>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</si>
  <si>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</si>
  <si>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</si>
  <si>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</si>
  <si>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</si>
  <si>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</si>
  <si>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</si>
  <si>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</si>
  <si>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</si>
  <si>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</si>
  <si>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</si>
  <si>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</si>
  <si>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</si>
  <si>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</si>
  <si>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</si>
  <si>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</si>
  <si>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</si>
  <si>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</si>
  <si>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</si>
  <si>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</si>
  <si>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</si>
  <si>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</si>
  <si>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</si>
  <si>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</si>
  <si>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</si>
  <si>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</si>
  <si>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</si>
  <si>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</si>
  <si>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</si>
  <si>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</si>
  <si>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</si>
  <si>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</si>
  <si>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</si>
  <si>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</si>
  <si>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</si>
  <si>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</si>
  <si>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</si>
  <si>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</si>
  <si>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</si>
  <si>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</si>
  <si>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</si>
  <si>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</si>
  <si>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</si>
  <si>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</si>
  <si>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</si>
  <si>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</si>
  <si>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</si>
  <si>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</si>
  <si>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</si>
  <si>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</si>
  <si>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</si>
  <si>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</si>
  <si>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</si>
  <si>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</si>
  <si>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</si>
  <si>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</si>
  <si>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</si>
  <si>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</si>
  <si>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</si>
  <si>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</si>
  <si>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</si>
  <si>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</si>
  <si>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</si>
  <si>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</si>
  <si>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</si>
  <si>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</si>
  <si>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</si>
  <si>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</si>
  <si>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</si>
  <si>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</si>
  <si>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</si>
  <si>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</si>
  <si>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</si>
  <si>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</si>
  <si>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</si>
  <si>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</si>
  <si>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</si>
  <si>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</si>
  <si>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</si>
  <si>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</si>
  <si>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</si>
  <si>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</si>
  <si>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</si>
  <si>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</si>
  <si>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</si>
  <si>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</si>
  <si>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</si>
  <si>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</si>
  <si>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</si>
  <si>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</si>
  <si>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</si>
  <si>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</si>
  <si>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</si>
  <si>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</si>
  <si>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</si>
  <si>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</si>
  <si>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</si>
  <si>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</si>
  <si>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</si>
  <si>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</si>
  <si>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</si>
  <si>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</si>
  <si>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</si>
  <si>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</si>
  <si>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</si>
  <si>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</si>
  <si>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</si>
  <si>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</si>
  <si>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</si>
  <si>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</si>
  <si>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</si>
  <si>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</si>
  <si>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</si>
  <si>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</si>
  <si>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</si>
  <si>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</si>
  <si>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</si>
  <si>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</si>
  <si>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</si>
  <si>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</si>
  <si>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</si>
  <si>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</si>
  <si>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</si>
  <si>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</si>
  <si>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</si>
  <si>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</si>
  <si>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</si>
  <si>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</si>
  <si>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</si>
  <si>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</si>
  <si>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</si>
  <si>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</si>
  <si>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</si>
  <si>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</si>
  <si>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</si>
  <si>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</si>
  <si>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</si>
  <si>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</si>
  <si>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</si>
  <si>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</si>
  <si>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</si>
  <si>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</si>
  <si>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</si>
  <si>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</si>
  <si>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</si>
  <si>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</si>
  <si>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</si>
  <si>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</si>
  <si>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</si>
  <si>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</si>
  <si>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</si>
  <si>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</si>
  <si>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</si>
  <si>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</si>
  <si>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</si>
  <si>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</si>
  <si>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</si>
  <si>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</si>
  <si>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</si>
  <si>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</si>
  <si>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</si>
  <si>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</si>
  <si>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</si>
  <si>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</si>
  <si>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</si>
  <si>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</si>
  <si>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</si>
  <si>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</si>
  <si>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</si>
  <si>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</si>
  <si>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</si>
  <si>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</si>
  <si>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</si>
  <si>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</si>
  <si>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</si>
  <si>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</si>
  <si>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</si>
  <si>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</si>
  <si>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</si>
  <si>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</si>
  <si>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</si>
  <si>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</si>
  <si>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</si>
  <si>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</si>
  <si>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</si>
  <si>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</si>
  <si>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</si>
  <si>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</si>
  <si>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</si>
  <si>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</si>
  <si>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</si>
  <si>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</si>
  <si>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</si>
  <si>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</si>
  <si>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</si>
  <si>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</si>
  <si>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</si>
  <si>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</si>
  <si>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</si>
  <si>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</si>
  <si>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</si>
  <si>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</si>
  <si>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</si>
  <si>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</si>
  <si>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</si>
  <si>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</si>
  <si>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</si>
  <si>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</si>
  <si>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</si>
  <si>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</si>
  <si>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</si>
  <si>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</si>
  <si>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</si>
  <si>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</si>
  <si>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</si>
  <si>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</si>
  <si>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</si>
  <si>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</si>
  <si>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</si>
  <si>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</si>
  <si>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</si>
  <si>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</si>
  <si>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</si>
  <si>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</si>
  <si>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</si>
  <si>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</si>
  <si>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</si>
  <si>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</si>
  <si>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</si>
  <si>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</si>
  <si>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</si>
  <si>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</si>
  <si>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</si>
  <si>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</si>
  <si>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</si>
  <si>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</si>
  <si>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</si>
  <si>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</si>
  <si>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</si>
  <si>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</si>
  <si>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</si>
  <si>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</si>
  <si>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</si>
  <si>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</si>
  <si>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</si>
  <si>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</si>
  <si>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</si>
  <si>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</si>
  <si>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</si>
  <si>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</si>
  <si>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</si>
  <si>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</si>
  <si>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</si>
  <si>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</si>
  <si>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</si>
  <si>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</si>
  <si>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</si>
  <si>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</si>
  <si>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</si>
  <si>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</si>
  <si>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</si>
  <si>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</si>
  <si>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</si>
  <si>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</si>
  <si>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</si>
  <si>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</si>
  <si>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</si>
  <si>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</si>
  <si>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</si>
  <si>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</si>
  <si>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</si>
  <si>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</si>
  <si>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</si>
  <si>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</si>
  <si>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</si>
  <si>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</si>
  <si>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</si>
  <si>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</si>
  <si>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</si>
  <si>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</si>
  <si>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</si>
  <si>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</si>
  <si>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</si>
  <si>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</si>
  <si>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</si>
  <si>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</si>
  <si>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</si>
  <si>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</si>
  <si>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</si>
  <si>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</si>
  <si>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</si>
  <si>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</si>
  <si>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</si>
  <si>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</si>
  <si>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</si>
  <si>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</si>
  <si>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</si>
  <si>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</si>
  <si>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</si>
  <si>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</si>
  <si>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</si>
  <si>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</si>
  <si>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</si>
  <si>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</si>
  <si>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</si>
  <si>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</si>
  <si>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</si>
  <si>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</si>
  <si>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</si>
  <si>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</si>
  <si>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</si>
  <si>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</si>
  <si>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</si>
  <si>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</si>
  <si>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</si>
  <si>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</si>
  <si>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</si>
  <si>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</si>
  <si>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</si>
  <si>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</si>
  <si>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</si>
  <si>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</si>
  <si>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</si>
  <si>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</si>
  <si>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</si>
  <si>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</si>
  <si>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</si>
  <si>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</si>
  <si>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</si>
  <si>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</si>
  <si>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</si>
  <si>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</si>
  <si>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</si>
  <si>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</si>
  <si>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</si>
  <si>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</si>
  <si>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</si>
  <si>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</si>
  <si>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</si>
  <si>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</si>
  <si>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</si>
  <si>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</si>
  <si>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</si>
  <si>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</si>
  <si>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</si>
  <si>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</si>
  <si>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</si>
  <si>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</si>
  <si>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</si>
  <si>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</si>
  <si>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</si>
  <si>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</si>
  <si>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</si>
  <si>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</si>
  <si>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</si>
  <si>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</si>
  <si>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</si>
  <si>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</si>
  <si>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</si>
  <si>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</si>
  <si>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</si>
  <si>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</si>
  <si>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</si>
  <si>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</si>
  <si>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</si>
  <si>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</si>
  <si>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</si>
  <si>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</si>
  <si>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</si>
  <si>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</si>
  <si>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</si>
  <si>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</si>
  <si>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</si>
  <si>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</si>
  <si>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</si>
  <si>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</si>
  <si>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</si>
  <si>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</si>
  <si>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</si>
  <si>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</si>
  <si>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</si>
  <si>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</si>
  <si>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</si>
  <si>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</si>
  <si>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</si>
  <si>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</si>
  <si>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</si>
  <si>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</si>
  <si>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</si>
  <si>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</si>
  <si>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</si>
  <si>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</si>
  <si>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</si>
  <si>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</si>
  <si>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</si>
  <si>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</si>
  <si>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</si>
  <si>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</si>
  <si>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</si>
  <si>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</si>
  <si>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</si>
  <si>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</si>
  <si>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</si>
  <si>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</si>
  <si>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</si>
  <si>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</si>
  <si>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</si>
  <si>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</si>
  <si>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</si>
  <si>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</si>
  <si>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</si>
  <si>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</si>
  <si>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</si>
  <si>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</si>
  <si>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</si>
  <si>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</si>
  <si>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</si>
  <si>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</si>
  <si>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</si>
  <si>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</si>
  <si>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</si>
  <si>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</si>
  <si>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</si>
  <si>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</si>
  <si>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</si>
  <si>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</si>
  <si>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</si>
  <si>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</si>
  <si>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</si>
  <si>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</si>
  <si>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</si>
  <si>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</si>
  <si>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</si>
  <si>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</si>
  <si>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</si>
  <si>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</si>
  <si>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</si>
  <si>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</si>
  <si>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</si>
  <si>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</si>
  <si>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</si>
  <si>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</si>
  <si>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</si>
  <si>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</si>
  <si>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</si>
  <si>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</si>
  <si>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</si>
  <si>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</si>
  <si>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</si>
  <si>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</si>
  <si>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</si>
  <si>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</si>
  <si>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</si>
  <si>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</si>
  <si>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</si>
  <si>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</si>
  <si>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</si>
  <si>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</si>
  <si>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</si>
  <si>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</si>
  <si>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</si>
  <si>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</si>
  <si>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</si>
  <si>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</si>
  <si>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</si>
  <si>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</si>
  <si>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</si>
  <si>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</si>
  <si>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</si>
  <si>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</si>
  <si>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</si>
  <si>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</si>
  <si>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</si>
  <si>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</si>
  <si>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</si>
  <si>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</si>
  <si>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</si>
  <si>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</si>
  <si>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</si>
  <si>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</si>
  <si>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</si>
  <si>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</si>
  <si>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</si>
  <si>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</si>
  <si>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</si>
  <si>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</si>
  <si>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</si>
  <si>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</si>
  <si>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</si>
  <si>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</si>
  <si>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</si>
  <si>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</si>
  <si>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</si>
  <si>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</si>
  <si>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</si>
  <si>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</si>
  <si>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</si>
  <si>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</si>
  <si>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</si>
  <si>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</si>
  <si>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</si>
  <si>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</si>
  <si>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</si>
  <si>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</si>
  <si>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</si>
  <si>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</si>
  <si>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</si>
  <si>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</si>
  <si>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</si>
  <si>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</si>
  <si>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</si>
  <si>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</si>
  <si>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</si>
  <si>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</si>
  <si>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</si>
  <si>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</si>
  <si>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</si>
  <si>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</si>
  <si>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</si>
  <si>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</si>
  <si>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</si>
  <si>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</si>
  <si>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</si>
  <si>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</si>
  <si>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</si>
  <si>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</si>
  <si>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</si>
  <si>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</si>
  <si>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</si>
  <si>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</si>
  <si>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</si>
  <si>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</si>
  <si>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</si>
  <si>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</si>
  <si>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</si>
  <si>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</si>
  <si>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</si>
  <si>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</si>
  <si>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</si>
  <si>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</si>
  <si>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</si>
  <si>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</si>
  <si>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</si>
  <si>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</si>
  <si>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</si>
  <si>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</si>
  <si>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</si>
  <si>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</si>
  <si>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</si>
  <si>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</si>
  <si>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</si>
  <si>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</si>
  <si>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</si>
  <si>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</si>
  <si>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</si>
  <si>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</si>
  <si>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</si>
  <si>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</si>
  <si>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</si>
  <si>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</si>
  <si>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</si>
  <si>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</si>
  <si>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</si>
  <si>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</si>
  <si>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</si>
  <si>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</si>
  <si>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</si>
  <si>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</si>
  <si>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</si>
  <si>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</si>
  <si>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</si>
  <si>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</si>
  <si>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</si>
  <si>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</si>
  <si>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</si>
  <si>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</si>
  <si>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</si>
  <si>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</si>
  <si>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</si>
  <si>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</si>
  <si>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</si>
  <si>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</si>
  <si>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</si>
  <si>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</si>
  <si>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</si>
  <si>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</si>
  <si>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</si>
  <si>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</si>
  <si>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</si>
  <si>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</si>
  <si>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</si>
  <si>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</si>
  <si>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</si>
  <si>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</si>
  <si>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</si>
  <si>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</si>
  <si>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</si>
  <si>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</si>
  <si>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</si>
  <si>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</si>
  <si>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</si>
  <si>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</si>
  <si>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</si>
  <si>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</si>
  <si>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</si>
  <si>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</si>
  <si>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</si>
  <si>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</si>
  <si>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</si>
  <si>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</si>
  <si>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</si>
  <si>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</si>
  <si>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</si>
  <si>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</si>
  <si>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</si>
  <si>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</si>
  <si>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</si>
  <si>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</si>
  <si>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</si>
  <si>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</si>
  <si>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</si>
  <si>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</si>
  <si>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</si>
  <si>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</si>
  <si>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</si>
  <si>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</si>
  <si>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</si>
  <si>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</si>
  <si>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</si>
  <si>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</si>
  <si>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</si>
  <si>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</si>
  <si>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</si>
  <si>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</si>
  <si>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</si>
  <si>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</si>
  <si>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</si>
  <si>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</si>
  <si>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</si>
  <si>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</si>
  <si>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</si>
  <si>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</si>
  <si>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</si>
  <si>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</si>
  <si>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</si>
  <si>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</si>
  <si>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</si>
  <si>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</si>
  <si>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</si>
  <si>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</si>
  <si>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</si>
  <si>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</si>
  <si>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</si>
  <si>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</si>
  <si>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</si>
  <si>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</si>
  <si>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</si>
  <si>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</si>
  <si>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</si>
  <si>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</si>
  <si>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</si>
  <si>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</si>
  <si>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</si>
  <si>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</si>
  <si>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</si>
  <si>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</si>
  <si>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</si>
  <si>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</si>
  <si>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</si>
  <si>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</si>
  <si>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</si>
  <si>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</si>
  <si>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</si>
  <si>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</si>
  <si>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</si>
  <si>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</si>
  <si>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</si>
  <si>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</si>
  <si>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</si>
  <si>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</si>
  <si>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</si>
  <si>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</si>
  <si>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</si>
  <si>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</si>
  <si>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</si>
  <si>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</si>
  <si>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</si>
  <si>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</si>
  <si>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</si>
  <si>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</si>
  <si>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</si>
  <si>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</si>
  <si>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</si>
  <si>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</si>
  <si>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</si>
  <si>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</si>
  <si>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</si>
  <si>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</si>
  <si>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</si>
  <si>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</si>
  <si>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</si>
  <si>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</si>
  <si>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</si>
  <si>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</si>
  <si>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</si>
  <si>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</si>
  <si>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</si>
  <si>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</si>
  <si>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</si>
  <si>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</si>
  <si>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</si>
  <si>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</si>
  <si>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</si>
  <si>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</si>
  <si>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</si>
  <si>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</si>
  <si>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</si>
  <si>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</si>
  <si>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</si>
  <si>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</si>
  <si>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</si>
  <si>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</si>
  <si>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</si>
  <si>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</si>
  <si>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</si>
  <si>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</si>
  <si>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</si>
  <si>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</si>
  <si>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</si>
  <si>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</si>
  <si>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</si>
  <si>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</si>
  <si>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</si>
  <si>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</si>
  <si>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</si>
  <si>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</si>
  <si>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</si>
  <si>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</si>
  <si>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</si>
  <si>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</si>
  <si>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</si>
  <si>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</si>
  <si>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</si>
  <si>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</si>
  <si>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</si>
  <si>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</si>
  <si>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</si>
  <si>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</si>
  <si>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</si>
  <si>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</si>
  <si>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</si>
  <si>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</si>
  <si>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</si>
  <si>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</si>
  <si>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</si>
  <si>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</si>
  <si>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</si>
  <si>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</si>
  <si>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</si>
  <si>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</si>
  <si>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</si>
  <si>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</si>
  <si>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</si>
  <si>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</si>
  <si>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</si>
  <si>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</si>
  <si>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</si>
  <si>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</si>
  <si>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</si>
  <si>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</si>
  <si>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</si>
  <si>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</si>
  <si>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</si>
  <si>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</si>
  <si>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</si>
  <si>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</si>
  <si>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</si>
  <si>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</si>
  <si>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</si>
  <si>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</si>
  <si>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</si>
  <si>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</si>
  <si>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</si>
  <si>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</si>
  <si>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</si>
  <si>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</si>
  <si>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</si>
  <si>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</si>
  <si>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</si>
  <si>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</si>
  <si>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</si>
  <si>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</si>
  <si>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</si>
  <si>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</si>
  <si>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</si>
  <si>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</si>
  <si>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</si>
  <si>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</si>
  <si>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</si>
  <si>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</si>
  <si>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</si>
  <si>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</si>
  <si>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</si>
  <si>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</si>
  <si>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</si>
  <si>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</si>
  <si>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</si>
  <si>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</si>
  <si>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</si>
  <si>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</si>
  <si>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</si>
  <si>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</si>
  <si>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</si>
  <si>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</si>
  <si>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</si>
  <si>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</si>
  <si>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</si>
  <si>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</si>
  <si>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</si>
  <si>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</si>
  <si>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</si>
  <si>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</si>
  <si>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</si>
  <si>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</si>
  <si>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</si>
  <si>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</si>
  <si>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</si>
  <si>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</si>
  <si>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</si>
  <si>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</si>
  <si>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</si>
  <si>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</si>
  <si>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</si>
  <si>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</si>
  <si>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</si>
  <si>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</si>
  <si>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</si>
  <si>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</si>
  <si>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</si>
  <si>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</si>
  <si>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</si>
  <si>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</si>
  <si>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</si>
  <si>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</si>
  <si>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</si>
  <si>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</si>
  <si>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</si>
  <si>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</si>
  <si>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</si>
  <si>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</si>
  <si>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</si>
  <si>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</si>
  <si>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</si>
  <si>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</si>
  <si>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</si>
  <si>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</si>
  <si>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</si>
  <si>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</si>
  <si>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</si>
  <si>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</si>
  <si>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</si>
  <si>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</si>
  <si>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</si>
  <si>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</si>
  <si>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</si>
  <si>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</si>
  <si>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</si>
  <si>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</si>
  <si>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</si>
  <si>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</si>
  <si>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</si>
  <si>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</si>
  <si>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</si>
  <si>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</si>
  <si>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</si>
  <si>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</si>
  <si>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</si>
  <si>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</si>
  <si>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</si>
  <si>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</si>
  <si>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</si>
  <si>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</si>
  <si>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</si>
  <si>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</si>
  <si>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</si>
  <si>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</si>
  <si>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</si>
  <si>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</si>
  <si>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</si>
  <si>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</si>
  <si>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</si>
  <si>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</si>
  <si>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</si>
  <si>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</si>
  <si>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</si>
  <si>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</si>
  <si>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</si>
  <si>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</si>
  <si>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</si>
  <si>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</si>
  <si>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</si>
  <si>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</si>
  <si>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</si>
  <si>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</si>
  <si>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</si>
  <si>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</si>
  <si>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</si>
  <si>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</si>
  <si>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</si>
  <si>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</si>
  <si>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</si>
  <si>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</si>
  <si>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</si>
  <si>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</si>
  <si>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</si>
  <si>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</si>
  <si>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</si>
  <si>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</si>
  <si>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</si>
  <si>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</si>
  <si>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</si>
  <si>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</si>
  <si>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</si>
  <si>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</si>
  <si>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</si>
  <si>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</si>
  <si>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</si>
  <si>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</si>
  <si>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</si>
  <si>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</si>
  <si>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</si>
  <si>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</si>
  <si>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</si>
  <si>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</si>
  <si>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</si>
  <si>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</si>
  <si>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</si>
  <si>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</si>
  <si>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</si>
  <si>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</si>
  <si>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</si>
  <si>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</si>
  <si>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</si>
  <si>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</si>
  <si>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</si>
  <si>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</si>
  <si>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</si>
  <si>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</si>
  <si>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</si>
  <si>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</si>
  <si>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</si>
  <si>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</si>
  <si>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</si>
  <si>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</si>
  <si>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</si>
  <si>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</si>
  <si>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</si>
  <si>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</si>
  <si>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</si>
  <si>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</si>
  <si>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</si>
  <si>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</si>
  <si>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</si>
  <si>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</si>
  <si>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</si>
  <si>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</si>
  <si>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</si>
  <si>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</si>
  <si>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</si>
  <si>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</si>
  <si>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</si>
  <si>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</si>
  <si>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</si>
  <si>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</si>
  <si>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</si>
  <si>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</si>
  <si>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</si>
  <si>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</si>
  <si>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</si>
  <si>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</si>
  <si>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</si>
  <si>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</si>
  <si>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</si>
  <si>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</si>
  <si>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</si>
  <si>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</si>
  <si>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</si>
  <si>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</si>
  <si>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</si>
  <si>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</si>
  <si>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</si>
  <si>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</si>
  <si>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</si>
  <si>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</si>
  <si>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</si>
  <si>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</si>
  <si>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</si>
  <si>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</si>
  <si>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</si>
  <si>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</si>
  <si>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</si>
  <si>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</si>
  <si>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</si>
  <si>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</si>
  <si>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</si>
  <si>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</si>
  <si>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</si>
  <si>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</si>
  <si>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</si>
  <si>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</si>
  <si>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</si>
  <si>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</si>
  <si>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</si>
  <si>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</si>
  <si>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</si>
  <si>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</si>
  <si>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</si>
  <si>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</si>
  <si>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</si>
  <si>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</si>
  <si>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</si>
  <si>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</si>
  <si>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</si>
  <si>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</si>
  <si>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</si>
  <si>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</si>
  <si>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</si>
  <si>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</si>
  <si>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</si>
  <si>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</si>
  <si>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</si>
  <si>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</si>
  <si>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</si>
  <si>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</si>
  <si>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</si>
  <si>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</si>
  <si>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</si>
  <si>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</si>
  <si>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</si>
  <si>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</si>
  <si>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</si>
  <si>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</si>
  <si>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</si>
  <si>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</si>
  <si>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</si>
  <si>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</si>
  <si>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</si>
  <si>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</si>
  <si>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</si>
  <si>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</si>
  <si>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</si>
  <si>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</si>
  <si>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</si>
  <si>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</si>
  <si>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</si>
  <si>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</si>
  <si>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</si>
  <si>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</si>
  <si>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</si>
  <si>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</si>
  <si>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</si>
  <si>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</si>
  <si>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</si>
  <si>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</si>
  <si>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</si>
  <si>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</si>
  <si>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</si>
  <si>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</si>
  <si>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</si>
  <si>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</si>
  <si>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</si>
  <si>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</si>
  <si>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</si>
  <si>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</si>
  <si>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</si>
  <si>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</si>
  <si>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</si>
  <si>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</si>
  <si>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</si>
  <si>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</si>
  <si>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</si>
  <si>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</si>
  <si>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</si>
  <si>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</si>
  <si>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</si>
  <si>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</si>
  <si>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</si>
  <si>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</si>
  <si>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</si>
  <si>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</si>
  <si>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</si>
  <si>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</si>
  <si>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</si>
  <si>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</si>
  <si>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</si>
  <si>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</si>
  <si>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</si>
  <si>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</si>
  <si>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</si>
  <si>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</si>
  <si>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</si>
  <si>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</si>
  <si>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</si>
  <si>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</si>
  <si>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</si>
  <si>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</si>
  <si>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</si>
  <si>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</si>
  <si>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</si>
  <si>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</si>
  <si>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</si>
  <si>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</si>
  <si>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</si>
  <si>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</si>
  <si>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</si>
  <si>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</si>
  <si>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</si>
  <si>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</si>
  <si>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</si>
  <si>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</si>
  <si>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</si>
  <si>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</si>
  <si>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</si>
  <si>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</si>
  <si>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</si>
  <si>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</si>
  <si>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</si>
  <si>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</si>
  <si>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</si>
  <si>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</si>
  <si>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</si>
  <si>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</si>
  <si>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</si>
  <si>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</si>
  <si>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</si>
  <si>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</si>
  <si>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</si>
  <si>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</si>
  <si>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</si>
  <si>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</si>
  <si>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</si>
  <si>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</si>
  <si>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</si>
  <si>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</si>
  <si>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</si>
  <si>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</si>
  <si>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</si>
  <si>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</si>
  <si>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</si>
  <si>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</si>
  <si>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</si>
  <si>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</si>
  <si>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</si>
  <si>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</si>
  <si>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</si>
  <si>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</si>
  <si>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</si>
  <si>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</si>
  <si>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</si>
  <si>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</si>
  <si>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</si>
  <si>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</si>
  <si>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</si>
  <si>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</si>
  <si>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</si>
  <si>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</si>
  <si>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</si>
  <si>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</si>
  <si>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</si>
  <si>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</si>
  <si>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</si>
  <si>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</si>
  <si>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</si>
  <si>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</si>
  <si>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</si>
  <si>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</si>
  <si>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</si>
  <si>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</si>
  <si>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</si>
  <si>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</si>
  <si>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</si>
  <si>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</si>
  <si>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</si>
  <si>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</si>
  <si>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</si>
  <si>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</si>
  <si>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</si>
  <si>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</si>
  <si>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</si>
  <si>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</si>
  <si>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</si>
  <si>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</si>
  <si>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</si>
  <si>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</si>
  <si>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</si>
  <si>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</si>
  <si>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</si>
  <si>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</si>
  <si>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</si>
  <si>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</si>
  <si>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</si>
  <si>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</si>
  <si>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</si>
  <si>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</si>
  <si>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</si>
  <si>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</si>
  <si>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</si>
  <si>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</si>
  <si>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</si>
  <si>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</si>
  <si>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</si>
  <si>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</si>
  <si>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</si>
  <si>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</si>
  <si>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</si>
  <si>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</si>
  <si>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</si>
  <si>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</si>
  <si>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</si>
  <si>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</si>
  <si>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</si>
  <si>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</si>
  <si>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</si>
  <si>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</si>
  <si>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</si>
  <si>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</si>
  <si>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</si>
  <si>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</si>
  <si>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</si>
  <si>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</si>
  <si>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</si>
  <si>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</si>
  <si>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</si>
  <si>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</si>
  <si>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</si>
  <si>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</si>
  <si>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</si>
  <si>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</si>
  <si>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</si>
  <si>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</si>
  <si>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</si>
  <si>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</si>
  <si>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</si>
  <si>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</si>
  <si>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</si>
  <si>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</si>
  <si>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</si>
  <si>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</si>
  <si>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</si>
  <si>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</si>
  <si>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</si>
  <si>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</si>
  <si>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</si>
  <si>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</si>
  <si>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</si>
  <si>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</si>
  <si>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</si>
  <si>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</si>
  <si>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</si>
  <si>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</si>
  <si>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</si>
  <si>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</si>
  <si>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</si>
  <si>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</si>
  <si>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</si>
  <si>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</si>
  <si>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</si>
  <si>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</si>
  <si>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</si>
  <si>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</si>
  <si>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</si>
  <si>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</si>
  <si>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</si>
  <si>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</si>
  <si>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</si>
  <si>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</si>
  <si>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</si>
  <si>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</si>
  <si>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</si>
  <si>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</si>
  <si>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</si>
  <si>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</si>
  <si>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</si>
  <si>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</si>
  <si>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</si>
  <si>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</si>
  <si>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</si>
  <si>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</si>
  <si>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</si>
  <si>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</si>
  <si>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</si>
  <si>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</si>
  <si>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</si>
  <si>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</si>
  <si>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</si>
  <si>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</si>
  <si>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</si>
  <si>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</si>
  <si>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</si>
  <si>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</si>
  <si>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</si>
  <si>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</si>
  <si>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</si>
  <si>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</si>
  <si>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</si>
  <si>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</si>
  <si>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</si>
  <si>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</si>
  <si>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</si>
  <si>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</si>
  <si>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</si>
  <si>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</si>
  <si>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</si>
  <si>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</si>
  <si>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</si>
  <si>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</si>
  <si>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</si>
  <si>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</si>
  <si>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</si>
  <si>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</si>
  <si>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</si>
  <si>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</si>
  <si>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</si>
  <si>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</si>
  <si>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</si>
  <si>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</si>
  <si>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</si>
  <si>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</si>
  <si>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</si>
  <si>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</si>
  <si>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</si>
  <si>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</si>
  <si>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</si>
  <si>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</si>
  <si>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</si>
  <si>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</si>
  <si>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</si>
  <si>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</si>
  <si>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</si>
  <si>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</si>
  <si>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</si>
  <si>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</si>
  <si>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</si>
  <si>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</si>
  <si>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</si>
  <si>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</si>
  <si>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</si>
  <si>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</si>
  <si>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</si>
  <si>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</si>
  <si>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</si>
  <si>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</si>
  <si>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</si>
  <si>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</si>
  <si>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</si>
  <si>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</si>
  <si>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</si>
  <si>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</si>
  <si>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</si>
  <si>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</si>
  <si>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</si>
  <si>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</si>
  <si>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</si>
  <si>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</si>
  <si>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</si>
  <si>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</si>
  <si>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</si>
  <si>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</si>
  <si>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</si>
  <si>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</si>
  <si>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</si>
  <si>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</si>
  <si>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</si>
  <si>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</si>
  <si>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</si>
  <si>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</si>
  <si>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</si>
  <si>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</si>
  <si>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</si>
  <si>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</si>
  <si>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</si>
  <si>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</si>
  <si>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</si>
  <si>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</si>
  <si>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</si>
  <si>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</si>
  <si>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</si>
  <si>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</si>
  <si>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</si>
  <si>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</si>
  <si>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</si>
  <si>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</si>
  <si>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</si>
  <si>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</si>
  <si>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</si>
  <si>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</si>
  <si>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</si>
  <si>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</si>
  <si>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</si>
  <si>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</si>
  <si>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</si>
  <si>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</si>
  <si>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</si>
  <si>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</si>
  <si>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</si>
  <si>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</si>
  <si>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</si>
  <si>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</si>
  <si>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</si>
  <si>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</si>
  <si>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</si>
  <si>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</si>
  <si>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</si>
  <si>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</si>
  <si>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</si>
  <si>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</si>
  <si>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</si>
  <si>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</si>
  <si>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</si>
  <si>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</si>
  <si>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</si>
  <si>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</si>
  <si>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</si>
  <si>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</si>
  <si>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</si>
  <si>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</si>
  <si>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</si>
  <si>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</si>
  <si>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</si>
  <si>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</si>
  <si>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</si>
  <si>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</si>
  <si>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</si>
  <si>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</si>
  <si>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</si>
  <si>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</si>
  <si>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</si>
  <si>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</si>
  <si>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</si>
  <si>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</si>
  <si>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</si>
  <si>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</si>
  <si>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</si>
  <si>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</si>
  <si>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</si>
  <si>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</si>
  <si>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</si>
  <si>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</si>
  <si>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</si>
  <si>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</si>
  <si>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</si>
  <si>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</si>
  <si>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</si>
  <si>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</si>
  <si>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</si>
  <si>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</si>
  <si>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</si>
  <si>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</si>
  <si>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</si>
  <si>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</si>
  <si>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</si>
  <si>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</si>
  <si>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</si>
  <si>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</si>
  <si>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</si>
  <si>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</si>
  <si>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</si>
  <si>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</si>
  <si>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</si>
  <si>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</si>
  <si>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</si>
  <si>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</si>
  <si>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</si>
  <si>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</si>
  <si>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</si>
  <si>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</si>
  <si>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</si>
  <si>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</si>
  <si>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</si>
  <si>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</si>
  <si>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</si>
  <si>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</si>
  <si>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</si>
  <si>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</si>
  <si>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</si>
  <si>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</si>
  <si>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</si>
  <si>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</si>
  <si>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</si>
  <si>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</si>
  <si>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</si>
  <si>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</si>
  <si>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</si>
  <si>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</si>
  <si>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</si>
  <si>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</si>
  <si>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</si>
  <si>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</si>
  <si>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</si>
  <si>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</si>
  <si>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</si>
  <si>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</si>
  <si>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</si>
  <si>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</si>
  <si>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</si>
  <si>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</si>
  <si>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</si>
  <si>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</si>
  <si>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</si>
  <si>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</si>
  <si>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</si>
  <si>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</si>
  <si>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</si>
  <si>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</si>
  <si>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</si>
  <si>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</si>
  <si>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</si>
  <si>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</si>
  <si>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</si>
  <si>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</si>
  <si>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</si>
  <si>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</si>
  <si>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</si>
  <si>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</si>
  <si>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</si>
  <si>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</si>
  <si>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</si>
  <si>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</si>
  <si>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</si>
  <si>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</si>
  <si>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</si>
  <si>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</si>
  <si>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</si>
  <si>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</si>
  <si>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</si>
  <si>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</si>
  <si>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</si>
  <si>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</si>
  <si>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</si>
  <si>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</si>
  <si>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</si>
  <si>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</si>
  <si>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</si>
  <si>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</si>
  <si>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</si>
  <si>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</si>
  <si>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</si>
  <si>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</si>
  <si>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</si>
  <si>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</si>
  <si>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</si>
  <si>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</si>
  <si>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</si>
  <si>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</si>
  <si>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</si>
  <si>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</si>
  <si>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</si>
  <si>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</si>
  <si>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</si>
  <si>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</si>
  <si>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</si>
  <si>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</si>
  <si>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</si>
  <si>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</si>
  <si>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</si>
  <si>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</si>
  <si>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</si>
  <si>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</si>
  <si>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</si>
  <si>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</si>
  <si>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</si>
  <si>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</si>
  <si>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</si>
  <si>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</si>
  <si>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</si>
  <si>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</si>
  <si>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</si>
  <si>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</si>
  <si>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</si>
  <si>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</si>
  <si>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</si>
  <si>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</si>
  <si>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</si>
  <si>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</si>
  <si>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</si>
  <si>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</si>
  <si>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</si>
  <si>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</si>
  <si>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</si>
  <si>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</si>
  <si>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</si>
  <si>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</si>
  <si>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</si>
  <si>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</si>
  <si>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</si>
  <si>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</si>
  <si>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</si>
  <si>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</si>
  <si>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</si>
  <si>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</si>
  <si>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</si>
  <si>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</si>
  <si>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</si>
  <si>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</si>
  <si>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</si>
  <si>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</si>
  <si>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</si>
  <si>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</si>
  <si>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</si>
  <si>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</si>
  <si>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</si>
  <si>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</si>
  <si>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</si>
  <si>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</si>
  <si>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</si>
  <si>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</si>
  <si>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</si>
  <si>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</si>
  <si>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</si>
  <si>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</si>
  <si>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</si>
  <si>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</si>
  <si>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</si>
  <si>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</si>
  <si>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</si>
  <si>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</si>
  <si>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</si>
  <si>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</si>
  <si>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</si>
  <si>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</si>
  <si>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</si>
  <si>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</si>
  <si>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</si>
  <si>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</si>
  <si>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</si>
  <si>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</si>
  <si>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</si>
  <si>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</si>
  <si>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</si>
  <si>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</si>
  <si>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</si>
  <si>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</si>
  <si>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</si>
  <si>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</si>
  <si>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</si>
  <si>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</si>
  <si>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</si>
  <si>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</si>
  <si>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</si>
  <si>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</si>
  <si>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</si>
  <si>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</si>
  <si>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</si>
  <si>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</si>
  <si>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</si>
  <si>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</si>
  <si>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</si>
  <si>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</si>
  <si>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</si>
  <si>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</si>
  <si>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</si>
  <si>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</si>
  <si>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</si>
  <si>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</si>
  <si>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</si>
  <si>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</si>
  <si>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</si>
  <si>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</si>
  <si>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</si>
  <si>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</si>
  <si>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</si>
  <si>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</si>
  <si>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</si>
  <si>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</si>
  <si>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</si>
  <si>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</si>
  <si>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</si>
  <si>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</si>
  <si>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</si>
  <si>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</si>
  <si>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</si>
  <si>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</si>
  <si>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</si>
  <si>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</si>
  <si>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</si>
  <si>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</si>
  <si>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</si>
  <si>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</si>
  <si>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</si>
  <si>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</si>
  <si>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</si>
  <si>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</si>
  <si>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</si>
  <si>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</si>
  <si>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</si>
  <si>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</si>
  <si>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</si>
  <si>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</si>
  <si>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</si>
  <si>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</si>
  <si>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</si>
  <si>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</si>
  <si>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</si>
  <si>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</si>
  <si>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</si>
  <si>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</si>
  <si>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</si>
  <si>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</si>
  <si>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</si>
  <si>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</si>
  <si>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</si>
  <si>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</si>
  <si>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</si>
  <si>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</si>
  <si>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</si>
  <si>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</si>
  <si>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</si>
  <si>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</si>
  <si>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</si>
  <si>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</si>
  <si>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</si>
  <si>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</si>
  <si>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</si>
  <si>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</si>
  <si>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</si>
  <si>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</si>
  <si>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</si>
  <si>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</si>
  <si>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</si>
  <si>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</si>
  <si>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</si>
  <si>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</si>
  <si>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</si>
  <si>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</si>
  <si>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</si>
  <si>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</si>
  <si>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</si>
  <si>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</si>
  <si>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</si>
  <si>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</si>
  <si>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</si>
  <si>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</si>
  <si>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</si>
  <si>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</si>
  <si>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</si>
  <si>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</si>
  <si>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</si>
  <si>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</si>
  <si>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</si>
  <si>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</si>
  <si>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</si>
  <si>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</si>
  <si>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</si>
  <si>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</si>
  <si>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</si>
  <si>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</si>
  <si>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</si>
  <si>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</si>
  <si>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</si>
  <si>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</si>
  <si>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</si>
  <si>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</si>
  <si>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</si>
  <si>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</si>
  <si>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</si>
  <si>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</si>
  <si>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</si>
  <si>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</si>
  <si>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</si>
  <si>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</si>
  <si>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</si>
  <si>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</si>
  <si>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</si>
  <si>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</si>
  <si>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</si>
  <si>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</si>
  <si>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</si>
  <si>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</si>
  <si>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</si>
  <si>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</si>
  <si>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</si>
  <si>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</si>
  <si>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</si>
  <si>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</si>
  <si>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</si>
  <si>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</si>
  <si>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</si>
  <si>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</si>
  <si>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</si>
  <si>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</si>
  <si>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</si>
  <si>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</si>
  <si>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</si>
  <si>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</si>
  <si>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</si>
  <si>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</si>
  <si>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</si>
  <si>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</si>
  <si>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</si>
  <si>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</si>
  <si>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</si>
  <si>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</si>
  <si>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</si>
  <si>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</si>
  <si>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</si>
  <si>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</si>
  <si>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</si>
  <si>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</si>
  <si>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</si>
  <si>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</si>
  <si>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</si>
  <si>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</si>
  <si>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</si>
  <si>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</si>
  <si>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</si>
  <si>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</si>
  <si>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</si>
  <si>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</si>
  <si>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</si>
  <si>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</si>
  <si>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</si>
  <si>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</si>
  <si>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</si>
  <si>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</si>
  <si>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</si>
  <si>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</si>
  <si>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</si>
  <si>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</si>
  <si>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</si>
  <si>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</si>
  <si>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</si>
  <si>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</si>
  <si>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</si>
  <si>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</si>
  <si>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</si>
  <si>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</si>
  <si>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</si>
  <si>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</si>
  <si>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</si>
  <si>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</si>
  <si>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</si>
  <si>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</si>
  <si>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</si>
  <si>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</si>
  <si>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</si>
  <si>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</si>
  <si>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</si>
  <si>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</si>
  <si>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</si>
  <si>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</si>
  <si>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</si>
  <si>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</si>
  <si>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</si>
  <si>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</si>
  <si>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</si>
  <si>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</si>
  <si>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</si>
  <si>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</si>
  <si>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</si>
  <si>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</si>
  <si>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</si>
  <si>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</si>
  <si>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</si>
  <si>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</si>
  <si>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</si>
  <si>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</si>
  <si>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</si>
  <si>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</si>
  <si>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</si>
  <si>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</si>
  <si>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</si>
  <si>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</si>
  <si>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</si>
  <si>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</si>
  <si>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</si>
  <si>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</si>
  <si>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</si>
  <si>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</si>
  <si>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</si>
  <si>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</si>
  <si>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</si>
  <si>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</si>
  <si>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</si>
  <si>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</si>
  <si>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</si>
  <si>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</si>
  <si>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</si>
  <si>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</si>
  <si>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</si>
  <si>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</si>
  <si>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</si>
  <si>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</si>
  <si>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</si>
  <si>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</si>
  <si>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</si>
  <si>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</si>
  <si>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</si>
  <si>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</si>
  <si>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</si>
  <si>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</si>
  <si>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</si>
  <si>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</si>
  <si>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</si>
  <si>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</si>
  <si>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</si>
  <si>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</si>
  <si>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</si>
  <si>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</si>
  <si>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</si>
  <si>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</si>
  <si>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</si>
  <si>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</si>
  <si>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</si>
  <si>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</si>
  <si>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</si>
  <si>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</si>
  <si>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</si>
  <si>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</si>
  <si>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</si>
  <si>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</si>
  <si>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</si>
  <si>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</si>
  <si>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</si>
  <si>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</si>
  <si>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</si>
  <si>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</si>
  <si>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</si>
  <si>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</si>
  <si>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</si>
  <si>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</si>
  <si>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</si>
  <si>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</si>
  <si>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</si>
  <si>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</si>
  <si>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</si>
  <si>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</si>
  <si>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</si>
  <si>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</si>
  <si>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</si>
  <si>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</si>
  <si>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</si>
  <si>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</si>
  <si>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</si>
  <si>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</si>
  <si>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</si>
  <si>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</si>
  <si>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</si>
  <si>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</si>
  <si>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</si>
  <si>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</si>
  <si>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</si>
  <si>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</si>
  <si>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</si>
  <si>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</si>
  <si>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</si>
  <si>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</si>
  <si>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</si>
  <si>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</si>
  <si>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</si>
  <si>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</si>
  <si>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</si>
  <si>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</si>
  <si>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</si>
  <si>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</si>
  <si>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</si>
  <si>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</si>
  <si>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</si>
  <si>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</si>
  <si>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</si>
  <si>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</si>
  <si>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</si>
  <si>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</si>
  <si>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</si>
  <si>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</si>
  <si>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</si>
  <si>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</si>
  <si>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</si>
  <si>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</si>
  <si>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</si>
  <si>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</si>
  <si>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</si>
  <si>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</si>
  <si>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</si>
  <si>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</si>
  <si>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</si>
  <si>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</si>
  <si>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</si>
  <si>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</si>
  <si>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</si>
  <si>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</si>
  <si>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</si>
  <si>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</si>
  <si>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</si>
  <si>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</si>
  <si>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</si>
  <si>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</si>
  <si>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</si>
  <si>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</si>
  <si>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</si>
  <si>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</si>
  <si>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</si>
  <si>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</si>
  <si>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</si>
  <si>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</si>
  <si>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</si>
  <si>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</si>
  <si>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</si>
  <si>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</si>
  <si>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</si>
  <si>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</si>
  <si>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</si>
  <si>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</si>
  <si>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</si>
  <si>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</si>
  <si>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</si>
  <si>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</si>
  <si>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</si>
  <si>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</si>
  <si>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</si>
  <si>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</si>
  <si>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</si>
  <si>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</si>
  <si>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</si>
  <si>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</si>
  <si>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</si>
  <si>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</si>
  <si>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</si>
  <si>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</si>
  <si>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</si>
  <si>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</si>
  <si>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</si>
  <si>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</si>
  <si>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</si>
  <si>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</si>
  <si>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</si>
  <si>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</si>
  <si>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</si>
  <si>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</si>
  <si>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</si>
  <si>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</si>
  <si>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</si>
  <si>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</si>
  <si>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</si>
  <si>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</si>
  <si>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</si>
  <si>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</si>
  <si>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</si>
  <si>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</si>
  <si>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</si>
  <si>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</si>
  <si>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</si>
  <si>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</si>
  <si>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</si>
  <si>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</si>
  <si>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</si>
  <si>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</si>
  <si>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</si>
  <si>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</si>
  <si>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</si>
  <si>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</si>
  <si>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</si>
  <si>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</si>
  <si>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</si>
  <si>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</si>
  <si>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</si>
  <si>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</si>
  <si>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</si>
  <si>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</si>
  <si>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</si>
  <si>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</si>
  <si>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</si>
  <si>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</si>
  <si>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</si>
  <si>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</si>
  <si>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</si>
  <si>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</si>
  <si>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</si>
  <si>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</si>
  <si>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</si>
  <si>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</si>
  <si>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</si>
  <si>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</si>
  <si>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</si>
  <si>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</si>
  <si>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</si>
  <si>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</si>
  <si>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</si>
  <si>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</si>
  <si>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</si>
  <si>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</si>
  <si>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</si>
  <si>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</si>
  <si>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</si>
  <si>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</si>
  <si>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</si>
  <si>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</si>
  <si>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</si>
  <si>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</si>
  <si>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</si>
  <si>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</si>
  <si>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</si>
  <si>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</si>
  <si>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</si>
  <si>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</si>
  <si>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</si>
  <si>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</si>
  <si>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</si>
  <si>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</si>
  <si>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</si>
  <si>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</si>
  <si>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</si>
  <si>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</si>
  <si>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</si>
  <si>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</si>
  <si>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</si>
  <si>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</si>
  <si>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</si>
  <si>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</si>
  <si>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</si>
  <si>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</si>
  <si>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</si>
  <si>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</si>
  <si>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</si>
  <si>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</si>
  <si>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</si>
  <si>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</si>
  <si>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</si>
  <si>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</si>
  <si>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</si>
  <si>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</si>
  <si>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</si>
  <si>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</si>
  <si>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</si>
  <si>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</si>
  <si>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</si>
  <si>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</si>
  <si>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</si>
  <si>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</si>
  <si>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</si>
  <si>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</si>
  <si>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</si>
  <si>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</si>
  <si>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</si>
  <si>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</si>
  <si>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</si>
  <si>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</si>
  <si>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</si>
  <si>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</si>
  <si>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</si>
  <si>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</si>
  <si>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</si>
  <si>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</si>
  <si>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</si>
  <si>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</si>
  <si>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</si>
  <si>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</si>
  <si>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</si>
  <si>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</si>
  <si>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</si>
  <si>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</si>
  <si>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</si>
  <si>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</si>
  <si>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</si>
  <si>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</si>
  <si>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</si>
  <si>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</si>
  <si>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</si>
  <si>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</si>
  <si>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</si>
  <si>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</si>
  <si>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</si>
  <si>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</si>
  <si>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</si>
  <si>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</si>
  <si>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</si>
  <si>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</si>
  <si>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</si>
  <si>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</si>
  <si>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</si>
  <si>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</si>
  <si>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</si>
  <si>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</si>
  <si>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</si>
  <si>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</si>
  <si>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</si>
  <si>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</si>
  <si>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</si>
  <si>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</si>
  <si>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</si>
  <si>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</si>
  <si>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</si>
  <si>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</si>
  <si>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</si>
  <si>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</si>
  <si>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</si>
  <si>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</si>
  <si>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</si>
  <si>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</si>
  <si>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</si>
  <si>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</si>
  <si>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</si>
  <si>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</si>
  <si>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</si>
  <si>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</si>
  <si>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</si>
  <si>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</si>
  <si>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</si>
  <si>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</si>
  <si>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</si>
  <si>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</si>
  <si>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</si>
  <si>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</si>
  <si>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</si>
  <si>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</si>
  <si>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</si>
  <si>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</si>
  <si>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</si>
  <si>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</si>
  <si>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</si>
  <si>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</si>
  <si>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</si>
  <si>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</si>
  <si>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</si>
  <si>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</si>
  <si>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</si>
  <si>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</si>
  <si>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</si>
  <si>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</si>
  <si>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</si>
  <si>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</si>
  <si>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</si>
  <si>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</si>
  <si>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</si>
  <si>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</si>
  <si>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</si>
  <si>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</si>
  <si>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</si>
  <si>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</si>
  <si>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</si>
  <si>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</si>
  <si>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</si>
  <si>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</si>
  <si>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</si>
  <si>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</si>
  <si>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</si>
  <si>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</si>
  <si>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</si>
  <si>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</si>
  <si>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</si>
  <si>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</si>
  <si>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</si>
  <si>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</si>
  <si>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</si>
  <si>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</si>
  <si>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</si>
  <si>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</si>
  <si>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</si>
  <si>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</si>
  <si>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</si>
  <si>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</si>
  <si>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</si>
  <si>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</si>
  <si>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</si>
  <si>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</si>
  <si>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</si>
  <si>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</si>
  <si>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</si>
  <si>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</si>
  <si>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</si>
  <si>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</si>
  <si>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</si>
  <si>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</si>
  <si>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</si>
  <si>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</si>
  <si>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</si>
  <si>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</si>
  <si>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</si>
  <si>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</si>
  <si>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</si>
  <si>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</si>
  <si>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</si>
  <si>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</si>
  <si>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</si>
  <si>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</si>
  <si>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</si>
  <si>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</si>
  <si>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</si>
  <si>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</si>
  <si>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</si>
  <si>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</si>
  <si>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</si>
  <si>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</si>
  <si>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</si>
  <si>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</si>
  <si>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</si>
  <si>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</si>
  <si>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</si>
  <si>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</si>
  <si>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</si>
  <si>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</si>
  <si>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</si>
  <si>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</si>
  <si>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</si>
  <si>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</si>
  <si>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</si>
  <si>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</si>
  <si>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</si>
  <si>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</si>
  <si>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</si>
  <si>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</si>
  <si>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</si>
  <si>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</si>
  <si>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</si>
  <si>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</si>
  <si>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</si>
  <si>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</si>
  <si>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</si>
  <si>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</si>
  <si>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</si>
  <si>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</si>
  <si>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</si>
  <si>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</si>
  <si>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</si>
  <si>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</si>
  <si>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</si>
  <si>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</si>
  <si>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</si>
  <si>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</si>
  <si>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</si>
  <si>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</si>
  <si>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</si>
  <si>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</si>
  <si>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</si>
  <si>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</si>
  <si>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</si>
  <si>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</si>
  <si>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</si>
  <si>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</si>
  <si>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</si>
  <si>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</si>
  <si>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</si>
  <si>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</si>
  <si>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</si>
  <si>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</si>
  <si>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</si>
  <si>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</si>
  <si>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</si>
  <si>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</si>
  <si>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</si>
  <si>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</si>
  <si>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</si>
  <si>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</si>
  <si>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</si>
  <si>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</si>
  <si>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</si>
  <si>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</si>
  <si>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</si>
  <si>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</si>
  <si>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</si>
  <si>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</si>
  <si>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</si>
  <si>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</si>
  <si>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</si>
  <si>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</si>
  <si>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</si>
  <si>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</si>
  <si>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</si>
  <si>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</si>
  <si>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</si>
  <si>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</si>
  <si>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</si>
  <si>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</si>
  <si>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</si>
  <si>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</si>
  <si>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</si>
  <si>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</si>
  <si>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</si>
  <si>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</si>
  <si>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</si>
  <si>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</si>
  <si>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</si>
  <si>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</si>
  <si>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</si>
  <si>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</si>
  <si>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</si>
  <si>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</si>
  <si>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</si>
  <si>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</si>
  <si>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</si>
  <si>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</si>
  <si>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</si>
  <si>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</si>
  <si>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</si>
  <si>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</si>
  <si>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</si>
  <si>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</si>
  <si>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</si>
  <si>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</si>
  <si>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</si>
  <si>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</si>
  <si>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</si>
  <si>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</si>
  <si>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</si>
  <si>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</si>
  <si>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</si>
  <si>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</si>
  <si>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</si>
  <si>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</si>
  <si>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</si>
  <si>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</si>
  <si>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</si>
  <si>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</si>
  <si>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</si>
  <si>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</si>
  <si>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</si>
  <si>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</si>
  <si>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</si>
  <si>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</si>
  <si>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</si>
  <si>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</si>
  <si>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</si>
  <si>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</si>
  <si>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</si>
  <si>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</si>
  <si>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</si>
  <si>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</si>
  <si>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</si>
  <si>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</si>
  <si>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</si>
  <si>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</si>
  <si>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</si>
  <si>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</si>
  <si>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</si>
  <si>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</si>
  <si>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</si>
  <si>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</si>
  <si>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</si>
  <si>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</si>
  <si>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</si>
  <si>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</si>
  <si>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</si>
  <si>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</si>
  <si>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</si>
  <si>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</si>
  <si>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</si>
  <si>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</si>
  <si>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</si>
  <si>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</si>
  <si>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</si>
  <si>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</si>
  <si>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</si>
  <si>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</si>
  <si>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</si>
  <si>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</si>
  <si>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</si>
  <si>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</si>
  <si>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</si>
  <si>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</si>
  <si>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</si>
  <si>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</si>
  <si>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</si>
  <si>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</si>
  <si>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</si>
  <si>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</si>
  <si>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</si>
  <si>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</si>
  <si>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</si>
  <si>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</si>
  <si>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</si>
  <si>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</si>
  <si>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</si>
  <si>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</si>
  <si>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</si>
  <si>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</si>
  <si>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</si>
  <si>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</si>
  <si>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</si>
  <si>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</si>
  <si>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</si>
  <si>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</si>
  <si>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</si>
  <si>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</si>
  <si>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</si>
  <si>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</si>
  <si>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</si>
  <si>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</si>
  <si>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</si>
  <si>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</si>
  <si>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</si>
  <si>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</si>
  <si>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</si>
  <si>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</si>
  <si>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</si>
  <si>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</si>
  <si>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</si>
  <si>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</si>
  <si>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</si>
  <si>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</si>
  <si>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</si>
  <si>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</si>
  <si>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</si>
  <si>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</si>
  <si>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</si>
  <si>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</si>
  <si>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</si>
  <si>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</si>
  <si>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</si>
  <si>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</si>
  <si>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</si>
  <si>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</si>
  <si>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</si>
  <si>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</si>
  <si>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</si>
  <si>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</si>
  <si>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</si>
  <si>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</si>
  <si>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</si>
  <si>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</si>
  <si>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</si>
  <si>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</si>
  <si>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</si>
  <si>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</si>
  <si>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</si>
  <si>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</si>
  <si>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</si>
  <si>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</si>
  <si>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</si>
  <si>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</si>
  <si>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</si>
  <si>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</si>
  <si>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</si>
  <si>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</si>
  <si>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</si>
  <si>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</si>
  <si>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</si>
  <si>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</si>
  <si>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</si>
  <si>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</si>
  <si>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</si>
  <si>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</si>
  <si>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</si>
  <si>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</si>
  <si>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</si>
  <si>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</si>
  <si>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</si>
  <si>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</si>
  <si>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</si>
  <si>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</si>
  <si>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</si>
  <si>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</si>
  <si>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</si>
  <si>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</si>
  <si>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</si>
  <si>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</si>
  <si>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</si>
  <si>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</si>
  <si>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</si>
  <si>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</si>
  <si>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</si>
  <si>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</si>
  <si>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</si>
  <si>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</si>
  <si>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</si>
  <si>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</si>
  <si>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</si>
  <si>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</si>
  <si>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</si>
  <si>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</si>
  <si>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</si>
  <si>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</si>
  <si>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</si>
  <si>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</si>
  <si>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</si>
  <si>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</si>
  <si>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</si>
  <si>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</si>
  <si>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</si>
  <si>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</si>
  <si>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</si>
  <si>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</si>
  <si>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</si>
  <si>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</si>
  <si>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</si>
  <si>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</si>
  <si>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</si>
  <si>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</si>
  <si>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</si>
  <si>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</si>
  <si>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</si>
  <si>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</si>
  <si>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</si>
  <si>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</si>
  <si>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</si>
  <si>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</si>
  <si>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</si>
  <si>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</si>
  <si>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</si>
  <si>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</si>
  <si>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</si>
  <si>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</si>
  <si>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</si>
  <si>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</si>
  <si>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</si>
  <si>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</si>
  <si>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</si>
  <si>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</si>
  <si>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</si>
  <si>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</si>
  <si>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</si>
  <si>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</si>
  <si>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</si>
  <si>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</si>
  <si>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</si>
  <si>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</si>
  <si>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</si>
  <si>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</si>
  <si>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</si>
  <si>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</si>
  <si>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</si>
  <si>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</si>
  <si>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</si>
  <si>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</si>
  <si>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</si>
  <si>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</si>
  <si>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</si>
  <si>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</si>
  <si>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</si>
  <si>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</si>
  <si>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</si>
  <si>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</si>
  <si>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</si>
  <si>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</si>
  <si>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</si>
  <si>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</si>
  <si>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</si>
  <si>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</si>
  <si>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</si>
  <si>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</si>
  <si>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</si>
  <si>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</si>
  <si>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</si>
  <si>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</si>
  <si>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</si>
  <si>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</si>
  <si>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</si>
  <si>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</si>
  <si>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</si>
  <si>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</si>
  <si>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</si>
  <si>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</si>
  <si>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</si>
  <si>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</si>
  <si>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</si>
  <si>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</si>
  <si>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</si>
  <si>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</si>
  <si>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</si>
  <si>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</si>
  <si>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</si>
  <si>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</si>
  <si>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</si>
  <si>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</si>
  <si>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</si>
  <si>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</si>
  <si>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</si>
  <si>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</si>
  <si>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</si>
  <si>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</si>
  <si>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</si>
  <si>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</si>
  <si>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</si>
  <si>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</si>
  <si>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</si>
  <si>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</si>
  <si>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</si>
  <si>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</si>
  <si>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</si>
  <si>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</si>
  <si>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</si>
  <si>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</si>
  <si>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</si>
  <si>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</si>
  <si>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</si>
  <si>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</si>
  <si>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</si>
  <si>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</si>
  <si>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</si>
  <si>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</si>
  <si>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</si>
  <si>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</si>
  <si>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</si>
  <si>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</si>
  <si>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</si>
  <si>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</si>
  <si>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</si>
  <si>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</si>
  <si>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</si>
  <si>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</si>
  <si>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</si>
  <si>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</si>
  <si>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</si>
  <si>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</si>
  <si>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</si>
  <si>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</si>
  <si>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</si>
  <si>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</si>
  <si>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</si>
  <si>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</si>
  <si>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</si>
  <si>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</si>
  <si>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</si>
  <si>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</si>
  <si>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</si>
  <si>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</si>
  <si>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</si>
  <si>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</si>
  <si>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</si>
  <si>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</si>
  <si>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</si>
  <si>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</si>
  <si>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</si>
  <si>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</si>
  <si>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</si>
  <si>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</si>
  <si>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</si>
  <si>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</si>
  <si>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</si>
  <si>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</si>
  <si>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</si>
  <si>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</si>
  <si>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</si>
  <si>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</si>
  <si>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</si>
  <si>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</si>
  <si>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</si>
  <si>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</si>
  <si>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</si>
  <si>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</si>
  <si>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</si>
  <si>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</si>
  <si>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</si>
  <si>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</si>
  <si>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</si>
  <si>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</si>
  <si>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</si>
  <si>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</si>
  <si>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</si>
  <si>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</si>
  <si>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</si>
  <si>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</si>
  <si>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</si>
  <si>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</si>
  <si>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</si>
  <si>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</si>
  <si>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</si>
  <si>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</si>
  <si>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</si>
  <si>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</si>
  <si>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</si>
  <si>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</si>
  <si>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</si>
  <si>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</si>
  <si>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</si>
  <si>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</si>
  <si>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</si>
  <si>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</si>
  <si>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</si>
  <si>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</si>
  <si>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</si>
  <si>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</si>
  <si>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</si>
  <si>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</si>
  <si>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</si>
  <si>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</si>
  <si>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</si>
  <si>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</si>
  <si>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</si>
  <si>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</si>
  <si>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</si>
  <si>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</si>
  <si>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</si>
  <si>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</si>
  <si>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</si>
  <si>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</si>
  <si>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</si>
  <si>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</si>
  <si>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</si>
  <si>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</si>
  <si>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</si>
  <si>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</si>
  <si>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</si>
  <si>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</si>
  <si>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</si>
  <si>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</si>
  <si>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</si>
  <si>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</si>
  <si>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</si>
  <si>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</si>
  <si>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</si>
  <si>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</si>
  <si>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</si>
  <si>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</si>
  <si>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</si>
  <si>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</si>
  <si>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</si>
  <si>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</si>
  <si>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</si>
  <si>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</si>
  <si>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</si>
  <si>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</si>
  <si>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</si>
  <si>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</si>
  <si>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</si>
  <si>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</si>
  <si>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</si>
  <si>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</si>
  <si>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</si>
  <si>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</si>
  <si>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</si>
  <si>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</si>
  <si>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</si>
  <si>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</si>
  <si>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</si>
  <si>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</si>
  <si>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</si>
  <si>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</si>
  <si>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</si>
  <si>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</si>
  <si>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</si>
  <si>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</si>
  <si>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</si>
  <si>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</si>
  <si>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</si>
  <si>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</si>
  <si>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</si>
  <si>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</si>
  <si>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</si>
  <si>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</si>
  <si>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</si>
  <si>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</si>
  <si>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</si>
  <si>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</si>
  <si>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</si>
  <si>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</si>
  <si>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</si>
  <si>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</si>
  <si>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</si>
  <si>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</si>
  <si>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</si>
  <si>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</si>
  <si>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</si>
  <si>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</si>
  <si>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</si>
  <si>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</si>
  <si>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</si>
  <si>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</si>
  <si>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</si>
  <si>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</si>
  <si>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</si>
  <si>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</si>
  <si>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</si>
  <si>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</si>
  <si>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</si>
  <si>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</si>
  <si>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</si>
  <si>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</si>
  <si>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</si>
  <si>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</si>
  <si>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</si>
  <si>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</si>
  <si>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</si>
  <si>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</si>
  <si>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</si>
  <si>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</si>
  <si>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</si>
  <si>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</si>
  <si>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</si>
  <si>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</si>
  <si>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</si>
  <si>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</si>
  <si>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</si>
  <si>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</si>
  <si>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</si>
  <si>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</si>
  <si>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</si>
  <si>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</si>
  <si>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</si>
  <si>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</si>
  <si>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</si>
  <si>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</si>
  <si>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</si>
  <si>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</si>
  <si>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</si>
  <si>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</si>
  <si>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</si>
  <si>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</si>
  <si>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</si>
  <si>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</si>
  <si>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</si>
  <si>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</si>
  <si>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</si>
  <si>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</si>
  <si>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</si>
  <si>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</si>
  <si>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</si>
  <si>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</si>
  <si>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</si>
  <si>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</si>
  <si>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</si>
  <si>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</si>
  <si>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</si>
  <si>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</si>
  <si>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</si>
  <si>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</si>
  <si>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</si>
  <si>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</si>
  <si>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</si>
  <si>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</si>
  <si>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</si>
  <si>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</si>
  <si>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</si>
  <si>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</si>
  <si>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</si>
  <si>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</si>
  <si>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</si>
  <si>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</si>
  <si>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</si>
  <si>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</si>
  <si>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</si>
  <si>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</si>
  <si>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</si>
  <si>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</si>
  <si>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</si>
  <si>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</si>
  <si>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</si>
  <si>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</si>
  <si>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</si>
  <si>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</si>
  <si>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</si>
  <si>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</si>
  <si>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</si>
  <si>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</si>
  <si>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</si>
  <si>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</si>
  <si>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</si>
  <si>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</si>
  <si>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</si>
  <si>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</si>
  <si>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</si>
  <si>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</si>
  <si>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</si>
  <si>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</si>
  <si>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</si>
  <si>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</si>
  <si>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</si>
  <si>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</si>
  <si>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</si>
  <si>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</si>
  <si>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</si>
  <si>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</si>
  <si>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</si>
  <si>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</si>
  <si>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</si>
  <si>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</si>
  <si>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</si>
  <si>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</si>
  <si>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</si>
  <si>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</si>
  <si>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</si>
  <si>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</si>
  <si>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</si>
  <si>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</si>
  <si>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</si>
  <si>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</si>
  <si>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</si>
  <si>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</si>
  <si>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</si>
  <si>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</si>
  <si>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</si>
  <si>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</si>
  <si>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</si>
  <si>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</si>
  <si>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</si>
  <si>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</si>
  <si>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</si>
  <si>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</si>
  <si>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</si>
  <si>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</si>
  <si>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</si>
  <si>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</si>
  <si>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</si>
  <si>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</si>
  <si>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</si>
  <si>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</si>
  <si>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</si>
  <si>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</si>
  <si>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</si>
  <si>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</si>
  <si>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</si>
  <si>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</si>
  <si>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</si>
  <si>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</si>
  <si>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</si>
  <si>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</si>
  <si>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</si>
  <si>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</si>
  <si>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</si>
  <si>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</si>
  <si>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</si>
  <si>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</si>
  <si>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</si>
  <si>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</si>
  <si>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</si>
  <si>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</si>
  <si>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</si>
  <si>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</si>
  <si>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</si>
  <si>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</si>
  <si>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</si>
  <si>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</si>
  <si>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</si>
  <si>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</si>
  <si>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</si>
  <si>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</si>
  <si>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</si>
  <si>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</si>
  <si>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</si>
  <si>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</si>
  <si>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</si>
  <si>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</si>
  <si>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</si>
  <si>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</si>
  <si>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</si>
  <si>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</si>
  <si>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</si>
  <si>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</si>
  <si>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</si>
  <si>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</si>
  <si>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</si>
  <si>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</si>
  <si>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</si>
  <si>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</si>
  <si>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</si>
  <si>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</si>
  <si>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</si>
  <si>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</si>
  <si>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</si>
  <si>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</si>
  <si>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</si>
  <si>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</si>
  <si>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</si>
  <si>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</si>
  <si>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</si>
  <si>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</si>
  <si>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</si>
  <si>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</si>
  <si>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</si>
  <si>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</si>
  <si>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</si>
  <si>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</si>
  <si>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</si>
  <si>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</si>
  <si>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</si>
  <si>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</si>
  <si>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</si>
  <si>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</si>
  <si>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</si>
  <si>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</si>
  <si>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</si>
  <si>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</si>
  <si>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</si>
  <si>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</si>
  <si>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</si>
  <si>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</si>
  <si>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</si>
  <si>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</si>
  <si>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</si>
  <si>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</si>
  <si>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</si>
  <si>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</si>
  <si>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</si>
  <si>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</si>
  <si>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</si>
  <si>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</si>
  <si>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</si>
  <si>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</si>
  <si>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</si>
  <si>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</si>
  <si>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</si>
  <si>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</si>
  <si>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</si>
  <si>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</si>
  <si>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</si>
  <si>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</si>
  <si>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</si>
  <si>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</si>
  <si>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</si>
  <si>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</si>
  <si>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</si>
  <si>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</si>
  <si>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</si>
  <si>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</si>
  <si>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</si>
  <si>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</si>
  <si>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</si>
  <si>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</si>
  <si>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</si>
  <si>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</si>
  <si>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</si>
  <si>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</si>
  <si>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</si>
  <si>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</si>
  <si>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</si>
  <si>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</si>
  <si>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</si>
  <si>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</si>
  <si>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</si>
  <si>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</si>
  <si>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</si>
  <si>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</si>
  <si>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</si>
  <si>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</si>
  <si>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</si>
  <si>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</si>
  <si>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</si>
  <si>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</si>
  <si>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</si>
  <si>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</si>
  <si>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</si>
  <si>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</si>
  <si>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</si>
  <si>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</si>
  <si>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</si>
  <si>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</si>
  <si>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</si>
  <si>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</si>
  <si>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</si>
  <si>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</si>
  <si>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</si>
  <si>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</si>
  <si>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</si>
  <si>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</si>
  <si>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</si>
  <si>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</si>
  <si>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</si>
  <si>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</si>
  <si>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</si>
  <si>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</si>
  <si>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</si>
  <si>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</si>
  <si>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</si>
  <si>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</si>
  <si>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</si>
  <si>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</si>
  <si>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</si>
  <si>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</si>
  <si>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</si>
  <si>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</si>
  <si>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</si>
  <si>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</si>
  <si>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</si>
  <si>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</si>
  <si>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</si>
  <si>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</si>
  <si>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</si>
  <si>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</si>
  <si>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</si>
  <si>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</si>
  <si>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</si>
  <si>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</si>
  <si>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</si>
  <si>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</si>
  <si>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</si>
  <si>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</si>
  <si>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</si>
  <si>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</si>
  <si>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</si>
  <si>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</si>
  <si>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</si>
  <si>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</si>
  <si>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</si>
  <si>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</si>
  <si>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</si>
  <si>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</si>
  <si>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</si>
  <si>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</si>
  <si>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</si>
  <si>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</si>
  <si>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</si>
  <si>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</si>
  <si>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</si>
  <si>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</si>
  <si>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</si>
  <si>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</si>
  <si>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</si>
  <si>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</si>
  <si>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</si>
  <si>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</si>
  <si>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</si>
  <si>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</si>
  <si>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</si>
  <si>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</si>
  <si>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</si>
  <si>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</si>
  <si>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</si>
  <si>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</si>
  <si>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</si>
  <si>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</si>
  <si>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</si>
  <si>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</si>
  <si>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</si>
  <si>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</si>
  <si>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</si>
  <si>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</si>
  <si>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</si>
  <si>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</si>
  <si>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</si>
  <si>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</si>
  <si>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</si>
  <si>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</si>
  <si>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</si>
  <si>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</si>
  <si>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</si>
  <si>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</si>
  <si>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</si>
  <si>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</si>
  <si>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</si>
  <si>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</si>
  <si>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</si>
  <si>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</si>
  <si>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</si>
  <si>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</si>
  <si>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</si>
  <si>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</si>
  <si>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</si>
  <si>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</si>
  <si>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</si>
  <si>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</si>
  <si>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</si>
  <si>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</si>
  <si>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</si>
  <si>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</si>
  <si>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</si>
  <si>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</si>
  <si>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</si>
  <si>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</si>
  <si>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</si>
  <si>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</si>
  <si>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</si>
  <si>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</si>
  <si>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</si>
  <si>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</si>
  <si>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</si>
  <si>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</si>
  <si>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</si>
  <si>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</si>
  <si>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</si>
  <si>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</si>
  <si>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</si>
  <si>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</si>
  <si>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</si>
  <si>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</si>
  <si>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</si>
  <si>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</si>
  <si>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</si>
  <si>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</si>
  <si>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</si>
  <si>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</si>
  <si>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</si>
  <si>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</si>
  <si>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</si>
  <si>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</si>
  <si>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</si>
  <si>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</si>
  <si>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</si>
  <si>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</si>
  <si>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</si>
  <si>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</si>
  <si>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</si>
  <si>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</si>
  <si>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</si>
  <si>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</si>
  <si>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</si>
  <si>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</si>
  <si>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</si>
  <si>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</si>
  <si>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</si>
  <si>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</si>
  <si>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</si>
  <si>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</si>
  <si>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</si>
  <si>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</si>
  <si>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</si>
  <si>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</si>
  <si>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</si>
  <si>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</si>
  <si>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</si>
  <si>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</si>
  <si>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</si>
  <si>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</si>
  <si>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</si>
  <si>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</si>
  <si>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</si>
  <si>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</si>
  <si>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</si>
  <si>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</si>
  <si>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</si>
  <si>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</si>
  <si>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</si>
  <si>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</si>
  <si>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</si>
  <si>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</si>
  <si>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</si>
  <si>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</si>
  <si>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</si>
  <si>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</si>
  <si>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</si>
  <si>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</si>
  <si>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</si>
  <si>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</si>
  <si>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</si>
  <si>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</si>
  <si>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</si>
  <si>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</si>
  <si>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</si>
  <si>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</si>
  <si>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</si>
  <si>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</si>
  <si>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</si>
  <si>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</si>
  <si>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</si>
  <si>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</si>
  <si>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</si>
  <si>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</si>
  <si>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</si>
  <si>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</si>
  <si>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</si>
  <si>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</si>
  <si>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</si>
  <si>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</si>
  <si>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</si>
  <si>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</si>
  <si>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</si>
  <si>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</si>
  <si>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</si>
  <si>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</si>
  <si>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</si>
  <si>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</si>
  <si>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</si>
  <si>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</si>
  <si>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</si>
  <si>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</si>
  <si>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</si>
  <si>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</si>
  <si>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</si>
  <si>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</si>
  <si>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</si>
  <si>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</si>
  <si>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</si>
  <si>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</si>
  <si>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</si>
  <si>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</si>
  <si>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</si>
  <si>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</si>
  <si>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</si>
  <si>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</si>
  <si>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</si>
  <si>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</si>
  <si>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</si>
  <si>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</si>
  <si>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</si>
  <si>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</si>
  <si>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</si>
  <si>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</si>
  <si>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</si>
  <si>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</si>
  <si>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</si>
  <si>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</si>
  <si>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</si>
  <si>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</si>
  <si>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</si>
  <si>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</si>
  <si>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</si>
  <si>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</si>
  <si>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</si>
  <si>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</si>
  <si>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</si>
  <si>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</si>
  <si>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</si>
  <si>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</si>
  <si>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</si>
  <si>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</si>
  <si>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</si>
  <si>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</si>
  <si>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</si>
  <si>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</si>
  <si>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</si>
  <si>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</si>
  <si>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</si>
  <si>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</si>
  <si>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</si>
  <si>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</si>
  <si>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</si>
  <si>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</si>
  <si>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</si>
  <si>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</si>
  <si>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</si>
  <si>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</si>
  <si>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</si>
  <si>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</si>
  <si>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</si>
  <si>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</si>
  <si>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</si>
  <si>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</si>
  <si>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</si>
  <si>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</si>
  <si>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</si>
  <si>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</si>
  <si>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</si>
  <si>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</si>
  <si>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</si>
  <si>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</si>
  <si>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</si>
  <si>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</si>
  <si>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</si>
  <si>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</si>
  <si>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</si>
  <si>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</si>
  <si>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</si>
  <si>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</si>
  <si>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</si>
  <si>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</si>
  <si>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</si>
  <si>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</si>
  <si>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</si>
  <si>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</si>
  <si>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</si>
  <si>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</si>
  <si>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</si>
  <si>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</si>
  <si>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</si>
  <si>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</si>
  <si>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</si>
  <si>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</si>
  <si>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</si>
  <si>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</si>
  <si>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</si>
  <si>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</si>
  <si>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</si>
  <si>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</si>
  <si>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</si>
  <si>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</si>
  <si>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</si>
  <si>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</si>
  <si>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</si>
  <si>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</si>
  <si>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</si>
  <si>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</si>
  <si>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</si>
  <si>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</si>
  <si>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</si>
  <si>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</si>
  <si>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</si>
  <si>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</si>
  <si>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</si>
  <si>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</si>
  <si>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</si>
  <si>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</si>
  <si>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</si>
  <si>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</si>
  <si>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</si>
  <si>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</si>
  <si>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</si>
  <si>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</si>
  <si>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</si>
  <si>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</si>
  <si>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</si>
  <si>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</si>
  <si>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</si>
  <si>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</si>
  <si>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</si>
  <si>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</si>
  <si>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</si>
  <si>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</si>
  <si>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</si>
  <si>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</si>
  <si>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</si>
  <si>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</si>
  <si>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</si>
  <si>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</si>
  <si>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</si>
  <si>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</si>
  <si>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</si>
  <si>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</si>
  <si>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</si>
  <si>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</si>
  <si>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</si>
  <si>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</si>
  <si>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</si>
  <si>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</si>
  <si>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</si>
  <si>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</si>
  <si>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</si>
  <si>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</si>
  <si>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</si>
  <si>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</si>
  <si>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</si>
  <si>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</si>
  <si>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</si>
  <si>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</si>
  <si>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</si>
  <si>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</si>
  <si>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</si>
  <si>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</si>
  <si>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</si>
  <si>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</si>
  <si>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</si>
  <si>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</si>
  <si>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</si>
  <si>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</si>
  <si>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</si>
  <si>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</si>
  <si>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</si>
  <si>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</si>
  <si>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</si>
  <si>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</si>
  <si>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</si>
  <si>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</si>
  <si>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</si>
  <si>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</si>
  <si>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</si>
  <si>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</si>
  <si>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</si>
  <si>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</si>
  <si>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</si>
  <si>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</si>
  <si>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</si>
  <si>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</si>
  <si>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</si>
  <si>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</si>
  <si>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</si>
  <si>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</si>
  <si>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</si>
  <si>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</si>
  <si>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</si>
  <si>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</si>
  <si>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</si>
  <si>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</si>
  <si>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</si>
  <si>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</si>
  <si>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</si>
  <si>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</si>
  <si>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</si>
  <si>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</si>
  <si>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</si>
  <si>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</si>
  <si>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</si>
  <si>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</si>
  <si>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</si>
  <si>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</si>
  <si>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</si>
  <si>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</si>
  <si>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</si>
  <si>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</si>
  <si>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</si>
  <si>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</si>
  <si>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</si>
  <si>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</si>
  <si>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</si>
  <si>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</si>
  <si>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</si>
  <si>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</si>
  <si>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</si>
  <si>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</si>
  <si>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</si>
  <si>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</si>
  <si>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</si>
  <si>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</si>
  <si>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</si>
  <si>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</si>
  <si>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</si>
  <si>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</si>
  <si>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</si>
  <si>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</si>
  <si>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</si>
  <si>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</si>
  <si>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</si>
  <si>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</si>
  <si>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</si>
  <si>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</si>
  <si>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</si>
  <si>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</si>
  <si>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</si>
  <si>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</si>
  <si>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</si>
  <si>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</si>
  <si>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</si>
  <si>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</si>
  <si>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</si>
  <si>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</si>
  <si>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</si>
  <si>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</si>
  <si>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</si>
  <si>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</si>
  <si>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</si>
  <si>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</si>
  <si>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</si>
  <si>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</si>
  <si>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</si>
  <si>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</si>
  <si>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</si>
  <si>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</si>
  <si>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</si>
  <si>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</si>
  <si>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</si>
  <si>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</si>
  <si>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</si>
  <si>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</si>
  <si>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</si>
  <si>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</si>
  <si>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</si>
  <si>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</si>
  <si>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</si>
  <si>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</si>
  <si>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</si>
  <si>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</si>
  <si>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</si>
  <si>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</si>
  <si>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</si>
  <si>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</si>
  <si>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</si>
  <si>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</si>
  <si>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</si>
  <si>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</si>
  <si>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</si>
  <si>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</si>
  <si>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</si>
  <si>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</si>
  <si>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</si>
  <si>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</si>
  <si>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</si>
  <si>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</si>
  <si>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</si>
  <si>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</si>
  <si>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</si>
  <si>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</si>
  <si>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</si>
  <si>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</si>
  <si>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</si>
  <si>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</si>
  <si>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</si>
  <si>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</si>
  <si>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</si>
  <si>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</si>
  <si>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</si>
  <si>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</si>
  <si>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</si>
  <si>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</si>
  <si>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</si>
  <si>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</si>
  <si>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</si>
  <si>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</si>
  <si>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</si>
  <si>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</si>
  <si>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</si>
  <si>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</si>
  <si>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</si>
  <si>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</si>
  <si>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</si>
  <si>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</si>
  <si>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</si>
  <si>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</si>
  <si>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</si>
  <si>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</si>
  <si>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</si>
  <si>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</si>
  <si>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</si>
  <si>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</si>
  <si>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</si>
  <si>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</si>
  <si>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</si>
  <si>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</si>
  <si>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</si>
  <si>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</si>
  <si>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</si>
  <si>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</si>
  <si>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</si>
  <si>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</si>
  <si>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</si>
  <si>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</si>
  <si>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</si>
  <si>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</si>
  <si>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</si>
  <si>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</si>
  <si>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</si>
  <si>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</si>
  <si>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</si>
  <si>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</si>
  <si>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</si>
  <si>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</si>
  <si>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</si>
  <si>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</si>
  <si>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</si>
  <si>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</si>
  <si>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</si>
  <si>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</si>
  <si>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</si>
  <si>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</si>
  <si>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</si>
  <si>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</si>
  <si>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</si>
  <si>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</si>
  <si>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</si>
  <si>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</si>
  <si>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</si>
  <si>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</si>
  <si>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</si>
  <si>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</si>
  <si>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</si>
  <si>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</si>
  <si>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</si>
  <si>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</si>
  <si>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</si>
  <si>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</si>
  <si>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</si>
  <si>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</si>
  <si>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</si>
  <si>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</si>
  <si>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</si>
  <si>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</si>
  <si>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</si>
  <si>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</si>
  <si>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</si>
  <si>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</si>
  <si>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</si>
  <si>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</si>
  <si>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</si>
  <si>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</si>
  <si>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</si>
  <si>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</si>
  <si>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</si>
  <si>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</si>
  <si>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</si>
  <si>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</si>
  <si>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</si>
  <si>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</si>
  <si>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</si>
  <si>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</si>
  <si>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</si>
  <si>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</si>
  <si>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</si>
  <si>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</si>
  <si>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</si>
  <si>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</si>
  <si>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</si>
  <si>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</si>
  <si>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</si>
  <si>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</si>
  <si>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</si>
  <si>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</si>
  <si>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</si>
  <si>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</si>
  <si>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</si>
  <si>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</si>
  <si>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</si>
  <si>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</si>
  <si>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</si>
  <si>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</si>
  <si>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</si>
  <si>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</si>
  <si>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</si>
  <si>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</si>
  <si>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</si>
  <si>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</si>
  <si>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</si>
  <si>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</si>
  <si>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</si>
  <si>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</si>
  <si>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</si>
  <si>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</si>
  <si>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</si>
  <si>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</si>
  <si>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</si>
  <si>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</si>
  <si>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</si>
  <si>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</si>
  <si>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</si>
  <si>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</si>
  <si>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</si>
  <si>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</si>
  <si>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</si>
  <si>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</si>
  <si>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</si>
  <si>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</si>
  <si>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</si>
  <si>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</si>
  <si>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</si>
  <si>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</si>
  <si>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</si>
  <si>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</si>
  <si>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</si>
  <si>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</si>
  <si>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</si>
  <si>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</si>
  <si>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</si>
  <si>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</si>
  <si>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</si>
  <si>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</si>
  <si>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</si>
  <si>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</si>
  <si>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</si>
  <si>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</si>
  <si>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</si>
  <si>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</si>
  <si>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</si>
  <si>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</si>
  <si>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</si>
  <si>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</si>
  <si>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</si>
  <si>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</si>
  <si>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</si>
  <si>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</si>
  <si>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</si>
  <si>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</si>
  <si>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</si>
  <si>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</si>
  <si>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</si>
  <si>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</si>
  <si>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</si>
  <si>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</si>
  <si>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</si>
  <si>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</si>
  <si>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</si>
  <si>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</si>
  <si>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</si>
  <si>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</si>
  <si>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</si>
  <si>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</si>
  <si>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</si>
  <si>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</si>
  <si>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</si>
  <si>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</si>
  <si>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</si>
  <si>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</si>
  <si>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</si>
  <si>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</si>
  <si>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</si>
  <si>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</si>
  <si>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</si>
  <si>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</si>
  <si>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</si>
  <si>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</si>
  <si>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</si>
  <si>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</si>
  <si>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</si>
  <si>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</si>
  <si>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</si>
  <si>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</si>
  <si>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</si>
  <si>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</si>
  <si>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</si>
  <si>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</si>
  <si>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</si>
  <si>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</si>
  <si>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</si>
  <si>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</si>
  <si>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</si>
  <si>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</si>
  <si>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</si>
  <si>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</si>
  <si>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</si>
  <si>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</si>
  <si>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</si>
  <si>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</si>
  <si>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</si>
  <si>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</si>
  <si>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</si>
  <si>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</si>
  <si>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</si>
  <si>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</si>
  <si>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</si>
  <si>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</si>
  <si>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</si>
  <si>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</si>
  <si>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</si>
  <si>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</si>
  <si>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</si>
  <si>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</si>
  <si>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</si>
  <si>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</si>
  <si>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</si>
  <si>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</si>
  <si>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</si>
  <si>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</si>
  <si>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</si>
  <si>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</si>
  <si>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</si>
  <si>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</si>
  <si>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</si>
  <si>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</si>
  <si>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</si>
  <si>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</si>
  <si>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</si>
  <si>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</si>
  <si>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</si>
  <si>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</si>
  <si>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</si>
  <si>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</si>
  <si>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</si>
  <si>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</si>
  <si>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</si>
  <si>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</si>
  <si>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</si>
  <si>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</si>
  <si>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</si>
  <si>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</si>
  <si>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</si>
  <si>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</si>
  <si>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</si>
  <si>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</si>
  <si>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</si>
  <si>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</si>
  <si>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</si>
  <si>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</si>
  <si>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</si>
  <si>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</si>
  <si>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</si>
  <si>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</si>
  <si>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</si>
  <si>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</si>
  <si>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</si>
  <si>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</si>
  <si>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</si>
  <si>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</si>
  <si>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</si>
  <si>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</si>
  <si>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</si>
  <si>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</si>
  <si>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</si>
  <si>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</si>
  <si>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</si>
  <si>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</si>
  <si>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</si>
  <si>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</si>
  <si>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</si>
  <si>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</si>
  <si>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</si>
  <si>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</si>
  <si>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</si>
  <si>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</si>
  <si>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</si>
  <si>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</si>
  <si>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</si>
  <si>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</si>
  <si>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</si>
  <si>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</si>
  <si>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</si>
  <si>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</si>
  <si>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</si>
  <si>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</si>
  <si>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</si>
  <si>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</si>
  <si>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</si>
  <si>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</si>
  <si>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</si>
  <si>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</si>
  <si>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</si>
  <si>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</si>
  <si>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</si>
  <si>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</si>
  <si>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</si>
  <si>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</si>
  <si>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</si>
  <si>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</si>
  <si>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</si>
  <si>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</si>
  <si>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</si>
  <si>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</si>
  <si>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</si>
  <si>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</si>
  <si>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</si>
  <si>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</si>
  <si>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</si>
  <si>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</si>
  <si>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</si>
  <si>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</si>
  <si>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</si>
  <si>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</si>
  <si>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</si>
  <si>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</si>
  <si>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</si>
  <si>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</si>
  <si>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</si>
  <si>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</si>
  <si>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</si>
  <si>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</si>
  <si>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</si>
  <si>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</si>
  <si>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</si>
  <si>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</si>
  <si>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</si>
  <si>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</si>
  <si>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</si>
  <si>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</si>
  <si>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</si>
  <si>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</si>
  <si>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</si>
  <si>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</si>
  <si>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</si>
  <si>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</si>
  <si>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</si>
  <si>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</si>
  <si>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</si>
  <si>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</si>
  <si>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</si>
  <si>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</si>
  <si>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</si>
  <si>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</si>
  <si>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</si>
  <si>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</si>
  <si>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</si>
  <si>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</si>
  <si>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</si>
  <si>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</si>
  <si>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</si>
  <si>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</si>
  <si>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</si>
  <si>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</si>
  <si>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</si>
  <si>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</si>
  <si>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</si>
  <si>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</si>
  <si>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</si>
  <si>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</si>
  <si>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</si>
  <si>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</si>
  <si>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</si>
  <si>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</si>
  <si>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</si>
  <si>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</si>
  <si>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</si>
  <si>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</si>
  <si>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</si>
  <si>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</si>
  <si>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</si>
  <si>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</si>
  <si>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</si>
  <si>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</si>
  <si>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</si>
  <si>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</si>
  <si>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</si>
  <si>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</si>
  <si>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</si>
  <si>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</si>
  <si>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</si>
  <si>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</si>
  <si>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</si>
  <si>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</si>
  <si>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</si>
  <si>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</si>
  <si>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</si>
  <si>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</si>
  <si>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</si>
  <si>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</si>
  <si>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</si>
  <si>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</si>
  <si>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</si>
  <si>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</si>
  <si>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</si>
  <si>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</si>
  <si>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</si>
  <si>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</si>
  <si>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</si>
  <si>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</si>
  <si>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</si>
  <si>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</si>
  <si>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</si>
  <si>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</si>
  <si>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</si>
  <si>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</si>
  <si>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</si>
  <si>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</si>
  <si>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</si>
  <si>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</si>
  <si>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</si>
  <si>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</si>
  <si>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</si>
  <si>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</si>
  <si>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</si>
  <si>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</si>
  <si>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</si>
  <si>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</si>
  <si>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</si>
  <si>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</si>
  <si>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</si>
  <si>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</si>
  <si>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</si>
  <si>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</si>
  <si>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</si>
  <si>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</si>
  <si>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</si>
  <si>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</si>
  <si>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</si>
  <si>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</si>
  <si>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</si>
  <si>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</si>
  <si>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</si>
  <si>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</si>
  <si>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</si>
  <si>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</si>
  <si>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</si>
  <si>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</si>
  <si>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</si>
  <si>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</si>
  <si>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</si>
  <si>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</si>
  <si>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</si>
  <si>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</si>
  <si>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</si>
  <si>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</si>
  <si>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</si>
  <si>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</si>
  <si>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</si>
  <si>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</si>
  <si>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</si>
  <si>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</si>
  <si>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</si>
  <si>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</si>
  <si>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</si>
  <si>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</si>
  <si>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</si>
  <si>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</si>
  <si>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</si>
  <si>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</si>
  <si>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</si>
  <si>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</si>
  <si>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</si>
  <si>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</si>
  <si>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</si>
  <si>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</si>
  <si>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</si>
  <si>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</si>
  <si>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</si>
  <si>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</si>
  <si>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</si>
  <si>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</si>
  <si>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</si>
  <si>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</si>
  <si>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</si>
  <si>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</si>
  <si>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</si>
  <si>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</si>
  <si>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</si>
  <si>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</si>
  <si>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</si>
  <si>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</si>
  <si>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</si>
  <si>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</si>
  <si>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</si>
  <si>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</si>
  <si>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</si>
  <si>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</si>
  <si>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</si>
  <si>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</si>
  <si>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</si>
  <si>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</si>
  <si>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</si>
  <si>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</si>
  <si>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</si>
  <si>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</si>
  <si>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</si>
  <si>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</si>
  <si>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</si>
  <si>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</si>
  <si>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</si>
  <si>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</si>
  <si>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</si>
  <si>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</si>
  <si>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</si>
  <si>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</si>
  <si>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</si>
  <si>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</si>
  <si>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</si>
  <si>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</si>
  <si>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</si>
  <si>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</si>
  <si>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</si>
  <si>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</si>
  <si>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</si>
  <si>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</si>
  <si>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</si>
  <si>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</si>
  <si>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</si>
  <si>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</si>
  <si>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</si>
  <si>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</si>
  <si>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</si>
  <si>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</si>
  <si>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</si>
  <si>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</si>
  <si>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</si>
  <si>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</si>
  <si>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</si>
  <si>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</si>
  <si>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</si>
  <si>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</si>
  <si>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</si>
  <si>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</si>
  <si>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</si>
  <si>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</si>
  <si>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</si>
  <si>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</si>
  <si>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</si>
  <si>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</si>
  <si>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</si>
  <si>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</si>
  <si>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</si>
  <si>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</si>
  <si>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</si>
  <si>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</si>
  <si>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</si>
  <si>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</si>
  <si>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</si>
  <si>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</si>
  <si>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</si>
  <si>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</si>
  <si>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</si>
  <si>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</si>
  <si>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</si>
  <si>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</si>
  <si>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</si>
  <si>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</si>
  <si>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</si>
  <si>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</si>
  <si>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</si>
  <si>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</si>
  <si>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</si>
  <si>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</si>
  <si>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</si>
  <si>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</si>
  <si>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</si>
  <si>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</si>
  <si>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</si>
  <si>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</si>
  <si>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</si>
  <si>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</si>
  <si>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</si>
  <si>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</si>
  <si>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</si>
  <si>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</si>
  <si>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</si>
  <si>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</si>
  <si>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</si>
  <si>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</si>
  <si>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</si>
  <si>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</si>
  <si>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</si>
  <si>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</si>
  <si>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</si>
  <si>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</si>
  <si>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</si>
  <si>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</si>
  <si>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</si>
  <si>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</si>
  <si>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</si>
  <si>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</si>
  <si>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</si>
  <si>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</si>
  <si>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</si>
  <si>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</si>
  <si>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</si>
  <si>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</si>
  <si>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</si>
  <si>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</si>
  <si>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</si>
  <si>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</si>
  <si>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</si>
  <si>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</si>
  <si>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</si>
  <si>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</si>
  <si>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</si>
  <si>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</si>
  <si>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</si>
  <si>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</si>
  <si>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</si>
  <si>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</si>
  <si>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</si>
  <si>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</si>
  <si>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</si>
  <si>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</si>
  <si>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</si>
  <si>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</si>
  <si>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</si>
  <si>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</si>
  <si>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</si>
  <si>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</si>
  <si>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</si>
  <si>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</si>
  <si>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</si>
  <si>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</si>
  <si>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</si>
  <si>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</si>
  <si>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</si>
  <si>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</si>
  <si>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</si>
  <si>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</si>
  <si>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</si>
  <si>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</si>
  <si>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</si>
  <si>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</si>
  <si>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</si>
  <si>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</si>
  <si>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</si>
  <si>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</si>
  <si>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</si>
  <si>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</si>
  <si>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</si>
  <si>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</si>
  <si>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</si>
  <si>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</si>
  <si>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</si>
  <si>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</si>
  <si>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</si>
  <si>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</si>
  <si>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</si>
  <si>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</si>
  <si>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</si>
  <si>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</si>
  <si>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</si>
  <si>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</si>
  <si>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</si>
  <si>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</si>
  <si>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</si>
  <si>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</si>
  <si>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</si>
  <si>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</si>
  <si>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</si>
  <si>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</si>
  <si>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</si>
  <si>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</si>
  <si>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</si>
  <si>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</si>
  <si>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</si>
  <si>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</si>
  <si>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</si>
  <si>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</si>
  <si>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</si>
  <si>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</si>
  <si>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</si>
  <si>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</si>
  <si>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</si>
  <si>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</si>
  <si>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</si>
  <si>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</si>
  <si>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</si>
  <si>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</si>
  <si>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</si>
  <si>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</si>
  <si>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</si>
  <si>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</si>
  <si>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</si>
  <si>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</si>
  <si>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</si>
  <si>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</si>
  <si>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</si>
  <si>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</si>
  <si>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</si>
  <si>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</si>
  <si>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</si>
  <si>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</si>
  <si>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</si>
  <si>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</si>
  <si>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</si>
  <si>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</si>
  <si>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</si>
  <si>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</si>
  <si>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</si>
  <si>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</si>
  <si>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</si>
  <si>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</si>
  <si>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</si>
  <si>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</si>
  <si>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</si>
  <si>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</si>
  <si>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</si>
  <si>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</si>
  <si>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</si>
  <si>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</si>
  <si>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</si>
  <si>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</si>
  <si>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</si>
  <si>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</si>
  <si>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</si>
  <si>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</si>
  <si>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</si>
  <si>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</si>
  <si>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</si>
  <si>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</si>
  <si>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</si>
  <si>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</si>
  <si>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</si>
  <si>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</si>
  <si>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</si>
  <si>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</si>
  <si>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</si>
  <si>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</si>
  <si>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</si>
  <si>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</si>
  <si>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</si>
  <si>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</si>
  <si>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</si>
  <si>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</si>
  <si>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</si>
  <si>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</si>
  <si>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</si>
  <si>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</si>
  <si>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</si>
  <si>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</si>
  <si>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</si>
  <si>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</si>
  <si>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</si>
  <si>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</si>
  <si>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</si>
  <si>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</si>
  <si>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</si>
  <si>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</si>
  <si>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</si>
  <si>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</si>
  <si>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</si>
  <si>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</si>
  <si>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</si>
  <si>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</si>
  <si>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</si>
  <si>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</si>
  <si>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</si>
  <si>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</si>
  <si>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</si>
  <si>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</si>
  <si>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</si>
  <si>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</si>
  <si>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</si>
  <si>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</si>
  <si>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</si>
  <si>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</si>
  <si>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</si>
  <si>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</si>
  <si>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</si>
  <si>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</si>
  <si>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</si>
  <si>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</si>
  <si>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</si>
  <si>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</si>
  <si>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</si>
  <si>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</si>
  <si>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</si>
  <si>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</si>
  <si>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</si>
  <si>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</si>
  <si>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</si>
  <si>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</si>
  <si>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</si>
  <si>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</si>
  <si>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</si>
  <si>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</si>
  <si>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</si>
  <si>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</si>
  <si>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</si>
  <si>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</si>
  <si>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</si>
  <si>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</si>
  <si>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</si>
  <si>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</si>
  <si>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</si>
  <si>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</si>
  <si>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</si>
  <si>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</si>
  <si>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</si>
  <si>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</si>
  <si>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</si>
  <si>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</si>
  <si>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</si>
  <si>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</si>
  <si>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</si>
  <si>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</si>
  <si>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</si>
  <si>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</si>
  <si>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</si>
  <si>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</si>
  <si>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</si>
  <si>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</si>
  <si>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</si>
  <si>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</si>
  <si>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</si>
  <si>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</si>
  <si>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</si>
  <si>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</si>
  <si>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</si>
  <si>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</si>
  <si>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</si>
  <si>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</si>
  <si>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</si>
  <si>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</si>
  <si>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</si>
  <si>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</si>
  <si>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</si>
  <si>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</si>
  <si>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</si>
  <si>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</si>
  <si>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</si>
  <si>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</si>
  <si>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</si>
  <si>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</si>
  <si>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</si>
  <si>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</si>
  <si>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</si>
  <si>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</si>
  <si>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</si>
  <si>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</si>
  <si>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</si>
  <si>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</si>
  <si>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</si>
  <si>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</si>
  <si>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</si>
  <si>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</si>
  <si>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</si>
  <si>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</si>
  <si>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</si>
  <si>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</si>
  <si>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</si>
  <si>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</si>
  <si>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</si>
  <si>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</si>
  <si>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</si>
  <si>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</si>
  <si>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</si>
  <si>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</si>
  <si>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</si>
  <si>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</si>
  <si>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</si>
  <si>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</si>
  <si>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</si>
  <si>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</si>
  <si>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</si>
  <si>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</si>
  <si>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</si>
  <si>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</si>
  <si>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</si>
  <si>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</si>
  <si>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</si>
  <si>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</si>
  <si>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</si>
  <si>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</si>
  <si>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</si>
  <si>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</si>
  <si>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</si>
  <si>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</si>
  <si>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</si>
  <si>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</si>
  <si>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</si>
  <si>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</si>
  <si>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</si>
  <si>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</si>
  <si>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</si>
  <si>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</si>
  <si>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</si>
  <si>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</si>
  <si>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</si>
  <si>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</si>
  <si>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</si>
  <si>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</si>
  <si>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</si>
  <si>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</si>
  <si>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</si>
  <si>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</si>
  <si>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</si>
  <si>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</si>
  <si>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</si>
  <si>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</si>
  <si>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</si>
  <si>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</si>
  <si>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</si>
  <si>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</si>
  <si>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</si>
  <si>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</si>
  <si>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</si>
  <si>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</si>
  <si>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</si>
  <si>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</si>
  <si>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</si>
  <si>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</si>
  <si>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</si>
  <si>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</si>
  <si>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</si>
  <si>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</si>
  <si>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</si>
  <si>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</si>
  <si>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</si>
  <si>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</si>
  <si>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</si>
  <si>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</si>
  <si>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</si>
  <si>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</si>
  <si>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</si>
  <si>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</si>
  <si>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</si>
  <si>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</si>
  <si>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</si>
  <si>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</si>
  <si>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</si>
  <si>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</si>
  <si>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</si>
  <si>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</si>
  <si>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</si>
  <si>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</si>
  <si>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</si>
  <si>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</si>
  <si>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</si>
  <si>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</si>
  <si>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</si>
  <si>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</si>
  <si>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</si>
  <si>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</si>
  <si>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</si>
  <si>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</si>
  <si>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</si>
  <si>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</si>
  <si>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</si>
  <si>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</si>
  <si>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</si>
  <si>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</si>
  <si>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</si>
  <si>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</si>
  <si>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</si>
  <si>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</si>
  <si>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</si>
  <si>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</si>
  <si>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</si>
  <si>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</si>
  <si>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</si>
  <si>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</si>
  <si>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</si>
  <si>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</si>
  <si>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</si>
  <si>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</si>
  <si>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</si>
  <si>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</si>
  <si>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</si>
  <si>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</si>
  <si>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</si>
  <si>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</si>
  <si>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</si>
  <si>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</si>
  <si>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</si>
  <si>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</si>
  <si>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</si>
  <si>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</si>
  <si>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</si>
  <si>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</si>
  <si>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</si>
  <si>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</si>
  <si>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</si>
  <si>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</si>
  <si>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</si>
  <si>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</si>
  <si>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</si>
  <si>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</si>
  <si>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</si>
  <si>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</si>
  <si>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</si>
  <si>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</si>
  <si>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</si>
  <si>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</si>
  <si>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</si>
  <si>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</si>
  <si>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</si>
  <si>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</si>
  <si>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</si>
  <si>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</si>
  <si>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</si>
  <si>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</si>
  <si>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</si>
  <si>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</si>
  <si>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</si>
  <si>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</si>
  <si>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</si>
  <si>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</si>
  <si>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</si>
  <si>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</si>
  <si>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</si>
  <si>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</si>
  <si>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</si>
  <si>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</si>
  <si>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</si>
  <si>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</si>
  <si>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</si>
  <si>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</si>
  <si>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</si>
  <si>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</si>
  <si>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</si>
  <si>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</si>
  <si>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</si>
  <si>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</si>
  <si>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</si>
  <si>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</si>
  <si>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</si>
  <si>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</si>
  <si>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</si>
  <si>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</si>
  <si>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</si>
  <si>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</si>
  <si>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</si>
  <si>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</si>
  <si>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</si>
  <si>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</si>
  <si>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</si>
  <si>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</si>
  <si>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</si>
  <si>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</si>
  <si>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</si>
  <si>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</si>
  <si>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</si>
  <si>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</si>
  <si>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</si>
  <si>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</si>
  <si>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</si>
  <si>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</si>
  <si>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</si>
  <si>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</si>
  <si>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</si>
  <si>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</si>
  <si>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</si>
  <si>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</si>
  <si>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</si>
  <si>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</si>
  <si>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</si>
  <si>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</si>
  <si>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</si>
  <si>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</si>
  <si>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</si>
  <si>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</si>
  <si>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</si>
  <si>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</si>
  <si>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</si>
  <si>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</si>
  <si>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</si>
  <si>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</si>
  <si>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</si>
  <si>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</si>
  <si>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</si>
  <si>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</si>
  <si>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</si>
  <si>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</si>
  <si>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</si>
  <si>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</si>
  <si>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</si>
  <si>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</si>
  <si>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</si>
  <si>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</si>
  <si>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</si>
  <si>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</si>
  <si>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</si>
  <si>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</si>
  <si>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</si>
  <si>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</si>
  <si>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</si>
  <si>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</si>
  <si>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</si>
  <si>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</si>
  <si>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</si>
  <si>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</si>
  <si>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</si>
  <si>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</si>
  <si>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</si>
  <si>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</si>
  <si>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</si>
  <si>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</si>
  <si>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</si>
  <si>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</si>
  <si>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</si>
  <si>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</si>
  <si>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</si>
  <si>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</si>
  <si>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</si>
  <si>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</si>
  <si>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</si>
  <si>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</si>
  <si>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</si>
  <si>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</si>
  <si>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</si>
  <si>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</si>
  <si>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</si>
  <si>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</si>
  <si>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</si>
  <si>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</si>
  <si>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</si>
  <si>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</si>
  <si>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</si>
  <si>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</si>
  <si>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</si>
  <si>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</si>
  <si>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</si>
  <si>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</si>
  <si>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</si>
  <si>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</si>
  <si>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</si>
  <si>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</si>
  <si>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</si>
  <si>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</si>
  <si>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</si>
  <si>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</si>
  <si>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</si>
  <si>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</si>
  <si>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</si>
  <si>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</si>
  <si>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</si>
  <si>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</si>
  <si>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</si>
  <si>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</si>
  <si>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</si>
  <si>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</si>
  <si>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</si>
  <si>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</si>
  <si>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</si>
  <si>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</si>
  <si>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</si>
  <si>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</si>
  <si>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</si>
  <si>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</si>
  <si>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</si>
  <si>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</si>
  <si>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</si>
  <si>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</si>
  <si>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</si>
  <si>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</si>
  <si>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</si>
  <si>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</si>
  <si>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</si>
  <si>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</si>
  <si>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</si>
  <si>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</si>
  <si>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</si>
  <si>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</si>
  <si>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</si>
  <si>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</si>
  <si>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</si>
  <si>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</si>
  <si>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</si>
  <si>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</si>
  <si>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</si>
  <si>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</si>
  <si>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</si>
  <si>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</si>
  <si>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</si>
  <si>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</si>
  <si>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</si>
  <si>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</si>
  <si>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</si>
  <si>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</si>
  <si>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</si>
  <si>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</si>
  <si>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</si>
  <si>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</si>
  <si>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</si>
  <si>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</si>
  <si>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</si>
  <si>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</si>
  <si>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</si>
  <si>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</si>
  <si>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</si>
  <si>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</si>
  <si>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</si>
  <si>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</si>
  <si>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</si>
  <si>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</si>
  <si>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</si>
  <si>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</si>
  <si>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</si>
  <si>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</si>
  <si>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</si>
  <si>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</si>
  <si>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</si>
  <si>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</si>
  <si>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</si>
  <si>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</si>
  <si>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</si>
  <si>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</si>
  <si>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</si>
  <si>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</si>
  <si>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</si>
  <si>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</si>
  <si>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</si>
  <si>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</si>
  <si>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</si>
  <si>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</si>
  <si>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</si>
  <si>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</si>
  <si>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</si>
  <si>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</si>
  <si>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</si>
  <si>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</si>
  <si>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</si>
  <si>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</si>
  <si>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</si>
  <si>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</si>
  <si>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</si>
  <si>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</si>
  <si>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</si>
  <si>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</si>
  <si>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</si>
  <si>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</si>
  <si>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</si>
  <si>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</si>
  <si>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</si>
  <si>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</si>
  <si>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</si>
  <si>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</si>
  <si>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</si>
  <si>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</si>
  <si>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</si>
  <si>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</si>
  <si>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</si>
  <si>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</si>
  <si>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</si>
  <si>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</si>
  <si>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</si>
  <si>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</si>
  <si>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</si>
  <si>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</si>
  <si>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</si>
  <si>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</si>
  <si>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</si>
  <si>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</si>
  <si>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</si>
  <si>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</si>
  <si>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</si>
  <si>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</si>
  <si>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</si>
  <si>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</si>
  <si>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</si>
  <si>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</si>
  <si>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</si>
  <si>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</si>
  <si>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</si>
  <si>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</si>
  <si>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</si>
  <si>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</si>
  <si>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</si>
  <si>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</si>
  <si>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</si>
  <si>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</si>
  <si>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</si>
  <si>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</si>
  <si>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</si>
  <si>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</si>
  <si>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</si>
  <si>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</si>
  <si>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</si>
  <si>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</si>
  <si>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</si>
  <si>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</si>
  <si>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</si>
  <si>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</si>
  <si>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</si>
  <si>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</si>
  <si>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</si>
  <si>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</si>
  <si>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</si>
  <si>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</si>
  <si>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</si>
  <si>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</si>
  <si>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</si>
  <si>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</si>
  <si>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</si>
  <si>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</si>
  <si>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</si>
  <si>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</si>
  <si>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</si>
  <si>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</si>
  <si>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</si>
  <si>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</si>
  <si>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</si>
  <si>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</si>
  <si>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</si>
  <si>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</si>
  <si>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</si>
  <si>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</si>
  <si>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</si>
  <si>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</si>
  <si>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</si>
  <si>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</si>
  <si>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</si>
  <si>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</si>
  <si>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</si>
  <si>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</si>
  <si>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</si>
  <si>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</si>
  <si>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</si>
  <si>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</si>
  <si>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</si>
  <si>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</si>
  <si>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</si>
  <si>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</si>
  <si>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</si>
  <si>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</si>
  <si>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</si>
  <si>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</si>
  <si>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</si>
  <si>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</si>
  <si>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</si>
  <si>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</si>
  <si>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</si>
  <si>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</si>
  <si>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</si>
  <si>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</si>
  <si>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</si>
  <si>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</si>
  <si>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</si>
  <si>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</si>
  <si>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</si>
  <si>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</si>
  <si>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</si>
  <si>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</si>
  <si>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</si>
  <si>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</si>
  <si>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</si>
  <si>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</si>
  <si>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</si>
  <si>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</si>
  <si>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</si>
  <si>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</si>
  <si>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</si>
  <si>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</si>
  <si>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</si>
  <si>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</si>
  <si>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</si>
  <si>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</si>
  <si>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</si>
  <si>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</si>
  <si>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</si>
  <si>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</si>
  <si>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</si>
  <si>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</si>
  <si>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</si>
  <si>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</si>
  <si>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</si>
  <si>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</si>
  <si>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</si>
  <si>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</si>
  <si>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</si>
  <si>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</si>
  <si>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</si>
  <si>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</si>
  <si>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</si>
  <si>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</si>
  <si>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</si>
  <si>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</si>
  <si>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</si>
  <si>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</si>
  <si>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</si>
  <si>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</si>
  <si>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</si>
  <si>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</si>
  <si>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</si>
  <si>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</si>
  <si>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</si>
  <si>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</si>
  <si>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</si>
  <si>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</si>
  <si>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</si>
  <si>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</si>
  <si>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</si>
  <si>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</si>
  <si>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</si>
  <si>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</si>
  <si>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</si>
  <si>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</si>
  <si>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</si>
  <si>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</si>
  <si>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</si>
  <si>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</si>
  <si>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</si>
  <si>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</si>
  <si>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</si>
  <si>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</si>
  <si>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</si>
  <si>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</si>
  <si>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</si>
  <si>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</si>
  <si>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</si>
  <si>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</si>
  <si>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</si>
  <si>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</si>
  <si>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</si>
  <si>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</si>
  <si>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</si>
  <si>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</si>
  <si>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</si>
  <si>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</si>
  <si>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</si>
  <si>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</si>
  <si>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</si>
  <si>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</si>
  <si>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</si>
  <si>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</si>
  <si>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</si>
  <si>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</si>
  <si>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</si>
  <si>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</si>
  <si>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</si>
  <si>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</si>
  <si>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</si>
  <si>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</si>
  <si>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</si>
  <si>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</si>
  <si>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</si>
  <si>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</si>
  <si>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</si>
  <si>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</si>
  <si>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</si>
  <si>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</si>
  <si>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</si>
  <si>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</si>
  <si>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</si>
  <si>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</si>
  <si>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</si>
  <si>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</si>
  <si>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</si>
  <si>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</si>
  <si>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</si>
  <si>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</si>
  <si>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</si>
  <si>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</si>
  <si>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</si>
  <si>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</si>
  <si>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</si>
  <si>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</si>
  <si>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</si>
  <si>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</si>
  <si>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</si>
  <si>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</si>
  <si>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</si>
  <si>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</si>
  <si>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</si>
  <si>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</si>
  <si>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</si>
  <si>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</si>
  <si>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</si>
  <si>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</si>
  <si>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</si>
  <si>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</si>
  <si>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</si>
  <si>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</si>
  <si>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</si>
  <si>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</si>
  <si>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</si>
  <si>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</si>
  <si>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</si>
  <si>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</si>
  <si>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</si>
  <si>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</si>
  <si>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</si>
  <si>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</si>
  <si>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</si>
  <si>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</si>
  <si>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</si>
  <si>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</si>
  <si>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</si>
  <si>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</si>
  <si>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</si>
  <si>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</si>
  <si>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</si>
  <si>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</si>
  <si>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</si>
  <si>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</si>
  <si>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</si>
  <si>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</si>
  <si>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</si>
  <si>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</si>
  <si>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</si>
  <si>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</si>
  <si>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</si>
  <si>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</si>
  <si>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</si>
  <si>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</si>
  <si>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</si>
  <si>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</si>
  <si>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</si>
  <si>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</si>
  <si>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</si>
  <si>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</si>
  <si>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</si>
  <si>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</si>
  <si>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</si>
  <si>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</si>
  <si>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</si>
  <si>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</si>
  <si>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</si>
  <si>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</si>
  <si>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</si>
  <si>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</si>
  <si>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</si>
  <si>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</si>
  <si>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</si>
  <si>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</si>
  <si>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</si>
  <si>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</si>
  <si>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</si>
  <si>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</si>
  <si>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</si>
  <si>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</si>
  <si>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</si>
  <si>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</si>
  <si>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</si>
  <si>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</si>
  <si>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</si>
  <si>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</si>
  <si>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</si>
  <si>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</si>
  <si>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</si>
  <si>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</si>
  <si>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</si>
  <si>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</si>
  <si>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</si>
  <si>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</si>
  <si>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</si>
  <si>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</si>
  <si>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</si>
  <si>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</si>
  <si>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</si>
  <si>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</si>
  <si>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</si>
  <si>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</si>
  <si>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</si>
  <si>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</si>
  <si>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</si>
  <si>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</si>
  <si>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</si>
  <si>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</si>
  <si>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</si>
  <si>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</si>
  <si>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</si>
  <si>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</si>
  <si>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</si>
  <si>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</si>
  <si>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</si>
  <si>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</si>
  <si>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</si>
  <si>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</si>
  <si>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</si>
  <si>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</si>
  <si>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</si>
  <si>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</si>
  <si>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</si>
  <si>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</si>
  <si>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</si>
  <si>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</si>
  <si>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</si>
  <si>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</si>
  <si>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</si>
  <si>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</si>
  <si>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</si>
  <si>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</si>
  <si>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</si>
  <si>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</si>
  <si>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</si>
  <si>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</si>
  <si>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</si>
  <si>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</si>
  <si>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</si>
  <si>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</si>
  <si>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</si>
  <si>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</si>
  <si>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</si>
  <si>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</si>
  <si>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</si>
  <si>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</si>
  <si>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</si>
  <si>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</si>
  <si>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</si>
  <si>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</si>
  <si>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</si>
  <si>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</si>
  <si>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</si>
  <si>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</si>
  <si>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</si>
  <si>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</si>
  <si>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</si>
  <si>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</si>
  <si>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</si>
  <si>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</si>
  <si>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</si>
  <si>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</si>
  <si>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</si>
  <si>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</si>
  <si>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</si>
  <si>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</si>
  <si>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</si>
  <si>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</si>
  <si>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</si>
  <si>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</si>
  <si>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</si>
  <si>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</si>
  <si>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</si>
  <si>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</si>
  <si>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</si>
  <si>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</si>
  <si>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</si>
  <si>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</si>
  <si>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</si>
  <si>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</si>
  <si>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</si>
  <si>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</si>
  <si>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</si>
  <si>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</si>
  <si>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</si>
  <si>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</si>
  <si>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</si>
  <si>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</si>
  <si>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</si>
  <si>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</si>
  <si>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</si>
  <si>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</si>
  <si>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</si>
  <si>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</si>
  <si>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</si>
  <si>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</si>
  <si>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</si>
  <si>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</si>
  <si>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</si>
  <si>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</si>
  <si>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</si>
  <si>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</si>
  <si>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</si>
  <si>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</si>
  <si>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</si>
  <si>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</si>
  <si>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</si>
  <si>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</si>
  <si>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</si>
  <si>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</si>
  <si>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</si>
  <si>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</si>
  <si>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</si>
  <si>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</si>
  <si>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</si>
  <si>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</si>
  <si>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</si>
  <si>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</si>
  <si>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</si>
  <si>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</si>
  <si>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</si>
  <si>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</si>
  <si>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</si>
  <si>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</si>
  <si>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</si>
  <si>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</si>
  <si>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</si>
  <si>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</si>
  <si>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</si>
  <si>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</si>
  <si>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</si>
  <si>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</si>
  <si>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</si>
  <si>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</si>
  <si>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</si>
  <si>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</si>
  <si>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</si>
  <si>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</si>
  <si>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</si>
  <si>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</si>
  <si>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</si>
  <si>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</si>
  <si>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</si>
  <si>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</si>
  <si>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</si>
  <si>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</si>
  <si>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</si>
  <si>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</si>
  <si>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</si>
  <si>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</si>
  <si>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</si>
  <si>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</si>
  <si>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</si>
  <si>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</si>
  <si>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</si>
  <si>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</si>
  <si>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</si>
  <si>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</si>
  <si>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</si>
  <si>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</si>
  <si>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</si>
  <si>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</si>
  <si>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</si>
  <si>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</si>
  <si>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</si>
  <si>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</si>
  <si>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</si>
  <si>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</si>
  <si>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</si>
  <si>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</si>
  <si>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</si>
  <si>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</si>
  <si>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</si>
  <si>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</si>
  <si>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</si>
  <si>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</si>
  <si>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</si>
  <si>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</si>
  <si>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</si>
  <si>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</si>
  <si>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</si>
  <si>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</si>
  <si>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</si>
  <si>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</si>
  <si>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</si>
  <si>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</si>
  <si>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</si>
  <si>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</si>
  <si>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</si>
  <si>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</si>
  <si>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</si>
  <si>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</si>
  <si>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</si>
  <si>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</si>
  <si>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</si>
  <si>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</si>
  <si>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</si>
  <si>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</si>
  <si>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</si>
  <si>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</si>
  <si>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</si>
  <si>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</si>
  <si>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</si>
  <si>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</si>
  <si>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</si>
  <si>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</si>
  <si>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</si>
  <si>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</si>
  <si>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</si>
  <si>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</si>
  <si>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</si>
  <si>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</si>
  <si>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</si>
  <si>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</si>
  <si>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</si>
  <si>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</si>
  <si>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</si>
  <si>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</si>
  <si>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</si>
  <si>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</si>
  <si>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</si>
  <si>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</si>
  <si>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</si>
  <si>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</si>
  <si>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</si>
  <si>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</si>
  <si>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</si>
  <si>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</si>
  <si>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</si>
  <si>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</si>
  <si>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</si>
  <si>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</si>
  <si>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</si>
  <si>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</si>
  <si>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</si>
  <si>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</si>
  <si>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</si>
  <si>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</si>
  <si>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</si>
  <si>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</si>
  <si>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</si>
  <si>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</si>
  <si>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</si>
  <si>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</si>
  <si>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</si>
  <si>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</si>
  <si>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</si>
  <si>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</si>
  <si>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</si>
  <si>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</si>
  <si>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</si>
  <si>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</si>
  <si>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</si>
  <si>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</si>
  <si>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</si>
  <si>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</si>
  <si>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</si>
  <si>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</si>
  <si>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</si>
  <si>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</si>
  <si>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</si>
  <si>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</si>
  <si>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</si>
  <si>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</si>
  <si>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</si>
  <si>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</si>
  <si>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</si>
  <si>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</si>
  <si>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</si>
  <si>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</si>
  <si>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</si>
  <si>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</si>
  <si>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</si>
  <si>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</si>
  <si>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</si>
  <si>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</si>
  <si>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</si>
  <si>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</si>
  <si>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</si>
  <si>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</si>
  <si>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</si>
  <si>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</si>
  <si>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</si>
  <si>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</si>
  <si>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</si>
  <si>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</si>
  <si>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</si>
  <si>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</si>
  <si>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</si>
  <si>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</si>
  <si>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</si>
  <si>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</si>
  <si>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</si>
  <si>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</si>
  <si>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</si>
  <si>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</si>
  <si>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</si>
  <si>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</si>
  <si>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</si>
  <si>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</si>
  <si>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</si>
  <si>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</si>
  <si>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</si>
  <si>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</si>
  <si>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</si>
  <si>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</si>
  <si>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</si>
  <si>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</si>
  <si>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</si>
  <si>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</si>
  <si>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</si>
  <si>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</si>
  <si>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</si>
  <si>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</si>
  <si>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</si>
  <si>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</si>
  <si>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</si>
  <si>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</si>
  <si>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</si>
  <si>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</si>
  <si>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</si>
  <si>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</si>
  <si>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</si>
  <si>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</si>
  <si>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</si>
  <si>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</si>
  <si>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</si>
  <si>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</si>
  <si>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</si>
  <si>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</si>
  <si>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</si>
  <si>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</si>
  <si>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</si>
  <si>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</si>
  <si>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</si>
  <si>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</si>
  <si>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</si>
  <si>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</si>
  <si>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</si>
  <si>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</si>
  <si>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</si>
  <si>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</si>
  <si>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</si>
  <si>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</si>
  <si>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</si>
  <si>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</si>
  <si>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</si>
  <si>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</si>
  <si>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</si>
  <si>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</si>
  <si>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</si>
  <si>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</si>
  <si>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</si>
  <si>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</si>
  <si>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</si>
  <si>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</si>
  <si>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</si>
  <si>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</si>
  <si>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</si>
  <si>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</si>
  <si>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</si>
  <si>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</si>
  <si>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</si>
  <si>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</si>
  <si>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</si>
  <si>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</si>
  <si>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</si>
  <si>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</si>
  <si>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</si>
  <si>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</si>
  <si>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</si>
  <si>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</si>
  <si>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</si>
  <si>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</si>
  <si>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</si>
  <si>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</si>
  <si>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</si>
  <si>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</si>
  <si>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</si>
  <si>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</si>
  <si>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</si>
  <si>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</si>
  <si>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</si>
  <si>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</si>
  <si>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</si>
  <si>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</si>
  <si>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</si>
  <si>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</si>
  <si>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</si>
  <si>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</si>
  <si>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</si>
  <si>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</si>
  <si>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</si>
  <si>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</si>
  <si>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</si>
  <si>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</si>
  <si>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</si>
  <si>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</si>
  <si>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</si>
  <si>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</si>
  <si>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</si>
  <si>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</si>
  <si>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</si>
  <si>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</si>
  <si>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</si>
  <si>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</si>
  <si>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</si>
  <si>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</si>
  <si>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</si>
  <si>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</si>
  <si>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</si>
  <si>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</si>
  <si>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</si>
  <si>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</si>
  <si>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</si>
  <si>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</si>
  <si>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</si>
  <si>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</si>
  <si>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</si>
  <si>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</si>
  <si>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</si>
  <si>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</si>
  <si>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</si>
  <si>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</si>
  <si>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</si>
  <si>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</si>
  <si>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</si>
  <si>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</si>
  <si>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</si>
  <si>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</si>
  <si>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</si>
  <si>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</si>
  <si>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</si>
  <si>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</si>
  <si>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</si>
  <si>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</si>
  <si>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</si>
  <si>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</si>
  <si>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</si>
  <si>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</si>
  <si>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</si>
  <si>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</si>
  <si>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</si>
  <si>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</si>
  <si>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</si>
  <si>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</si>
  <si>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</si>
  <si>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</si>
  <si>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</si>
  <si>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</si>
  <si>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</si>
  <si>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</si>
  <si>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</si>
  <si>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</si>
  <si>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</si>
  <si>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</si>
  <si>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</si>
  <si>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</si>
  <si>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</si>
  <si>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</si>
  <si>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</si>
  <si>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</si>
  <si>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</si>
  <si>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</si>
  <si>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</si>
  <si>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</si>
  <si>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</si>
  <si>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</si>
  <si>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</si>
  <si>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</si>
  <si>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</si>
  <si>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</si>
  <si>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</si>
  <si>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</si>
  <si>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</si>
  <si>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</si>
  <si>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</si>
  <si>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</si>
  <si>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</si>
  <si>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</si>
  <si>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</si>
  <si>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</si>
  <si>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</si>
  <si>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</si>
  <si>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</si>
  <si>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</si>
  <si>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</si>
  <si>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</si>
  <si>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</si>
  <si>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</si>
  <si>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</si>
  <si>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</si>
  <si>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</si>
  <si>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</si>
  <si>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</si>
  <si>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</si>
  <si>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</si>
  <si>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</si>
  <si>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</si>
  <si>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</si>
  <si>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</si>
  <si>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</si>
  <si>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</si>
  <si>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</si>
  <si>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</si>
  <si>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</si>
  <si>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</si>
  <si>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</si>
  <si>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</si>
  <si>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</si>
  <si>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</si>
  <si>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</si>
  <si>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</si>
  <si>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</si>
  <si>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</si>
  <si>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</si>
  <si>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</si>
  <si>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</si>
  <si>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</si>
  <si>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</si>
  <si>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</si>
  <si>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</si>
  <si>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</si>
  <si>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</si>
  <si>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</si>
  <si>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</si>
  <si>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</si>
  <si>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</si>
  <si>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</si>
  <si>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</si>
  <si>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</si>
  <si>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</si>
  <si>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</si>
  <si>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</si>
  <si>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</si>
  <si>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</si>
  <si>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</si>
  <si>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</si>
  <si>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</si>
  <si>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</si>
  <si>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</si>
  <si>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</si>
  <si>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</si>
  <si>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</si>
  <si>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</si>
  <si>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</si>
  <si>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</si>
  <si>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</si>
  <si>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</si>
  <si>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</si>
  <si>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</si>
  <si>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</si>
  <si>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</si>
  <si>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</si>
  <si>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</si>
  <si>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</si>
  <si>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</si>
  <si>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</si>
  <si>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</si>
  <si>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</si>
  <si>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</si>
  <si>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</si>
  <si>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</si>
  <si>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</si>
  <si>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</si>
  <si>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</si>
  <si>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</si>
  <si>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</si>
  <si>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</si>
  <si>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</si>
  <si>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</si>
  <si>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</si>
  <si>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</si>
  <si>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</si>
  <si>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</si>
  <si>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</si>
  <si>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</si>
  <si>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</si>
  <si>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</si>
  <si>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</si>
  <si>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</si>
  <si>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</si>
  <si>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</si>
  <si>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</si>
  <si>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</si>
  <si>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</si>
  <si>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</si>
  <si>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</si>
  <si>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</si>
  <si>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</si>
  <si>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</si>
  <si>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</si>
  <si>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</si>
  <si>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</si>
  <si>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</si>
  <si>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</si>
  <si>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</si>
  <si>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</si>
  <si>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</si>
  <si>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</si>
  <si>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</si>
  <si>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</si>
  <si>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</si>
  <si>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</si>
  <si>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</si>
  <si>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</si>
  <si>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</si>
  <si>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</si>
  <si>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</si>
  <si>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</si>
  <si>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</si>
  <si>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</si>
  <si>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</si>
  <si>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</si>
  <si>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</si>
  <si>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</si>
  <si>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</si>
  <si>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</si>
  <si>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</si>
  <si>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</si>
  <si>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</si>
  <si>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</si>
  <si>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</si>
  <si>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</si>
  <si>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</si>
  <si>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</si>
  <si>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</si>
  <si>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</si>
  <si>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</si>
  <si>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</si>
  <si>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</si>
  <si>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</si>
  <si>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</si>
  <si>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</si>
  <si>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</si>
  <si>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</si>
  <si>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</si>
  <si>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</si>
  <si>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</si>
  <si>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</si>
  <si>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</si>
  <si>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</si>
  <si>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</si>
  <si>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</si>
  <si>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</si>
  <si>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</si>
  <si>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</si>
  <si>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</si>
  <si>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</si>
  <si>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</si>
  <si>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</si>
  <si>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</si>
  <si>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</si>
  <si>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</si>
  <si>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</si>
  <si>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</si>
  <si>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</si>
  <si>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</si>
  <si>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</si>
  <si>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</si>
  <si>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</si>
  <si>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</si>
  <si>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</si>
  <si>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</si>
  <si>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</si>
  <si>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</si>
  <si>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</si>
  <si>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</si>
  <si>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</si>
  <si>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</si>
  <si>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</si>
  <si>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</si>
  <si>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</si>
  <si>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</si>
  <si>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</si>
  <si>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</si>
  <si>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</si>
  <si>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</si>
  <si>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</si>
  <si>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</si>
  <si>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</si>
  <si>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</si>
  <si>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</si>
  <si>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</si>
  <si>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</si>
  <si>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</si>
  <si>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</si>
  <si>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</si>
  <si>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</si>
  <si>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</si>
  <si>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</si>
  <si>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</si>
  <si>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</si>
  <si>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</si>
  <si>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</si>
  <si>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</si>
  <si>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</si>
  <si>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</si>
  <si>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</si>
  <si>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</si>
  <si>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</si>
  <si>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</si>
  <si>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</si>
  <si>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</si>
  <si>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</si>
  <si>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</si>
  <si>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</si>
  <si>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</si>
  <si>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</si>
  <si>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</si>
  <si>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</si>
  <si>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</si>
  <si>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</si>
  <si>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</si>
  <si>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</si>
  <si>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</si>
  <si>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</si>
  <si>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</si>
  <si>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</si>
  <si>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</si>
  <si>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</si>
  <si>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</si>
  <si>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</si>
  <si>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</si>
  <si>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</si>
  <si>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</si>
  <si>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</si>
  <si>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</si>
  <si>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</si>
  <si>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</si>
  <si>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</si>
  <si>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</si>
  <si>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</si>
  <si>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</si>
  <si>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</si>
  <si>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</si>
  <si>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</si>
  <si>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</si>
  <si>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</si>
  <si>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</si>
  <si>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</si>
  <si>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</si>
  <si>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</si>
  <si>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</si>
  <si>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</si>
  <si>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</si>
  <si>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</si>
  <si>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</si>
  <si>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</si>
  <si>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</si>
  <si>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</si>
  <si>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</si>
  <si>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</si>
  <si>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</si>
  <si>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</si>
  <si>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</si>
  <si>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</si>
  <si>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</si>
  <si>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</si>
  <si>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</si>
  <si>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</si>
  <si>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</si>
  <si>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</si>
  <si>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</si>
  <si>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</si>
  <si>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</si>
  <si>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</si>
  <si>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</si>
  <si>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</si>
  <si>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</si>
  <si>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</si>
  <si>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</si>
  <si>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</si>
  <si>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</si>
  <si>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</si>
  <si>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</si>
  <si>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</si>
  <si>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</si>
  <si>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</si>
  <si>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</si>
  <si>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</si>
  <si>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</si>
  <si>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</si>
  <si>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</si>
  <si>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</si>
  <si>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</si>
  <si>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</si>
  <si>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</si>
  <si>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</si>
  <si>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</si>
  <si>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</si>
  <si>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</si>
  <si>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</si>
  <si>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</si>
  <si>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</si>
  <si>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</si>
  <si>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</si>
  <si>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</si>
  <si>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</si>
  <si>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</si>
  <si>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</si>
  <si>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</si>
  <si>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</si>
  <si>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</si>
  <si>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</si>
  <si>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</si>
  <si>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</si>
  <si>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</si>
  <si>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</si>
  <si>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</si>
  <si>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</si>
  <si>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</si>
  <si>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</si>
  <si>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</si>
  <si>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</si>
  <si>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</si>
  <si>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</si>
  <si>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</si>
  <si>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</si>
  <si>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</si>
  <si>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</si>
  <si>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</si>
  <si>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</si>
  <si>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</si>
  <si>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</si>
  <si>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</si>
  <si>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</si>
  <si>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</si>
  <si>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</si>
  <si>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</si>
  <si>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</si>
  <si>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</si>
  <si>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</si>
  <si>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</si>
  <si>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</si>
  <si>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</si>
  <si>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</si>
  <si>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</si>
  <si>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</si>
  <si>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</si>
  <si>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</si>
  <si>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</si>
  <si>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</si>
  <si>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</si>
  <si>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</si>
  <si>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</si>
  <si>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</si>
  <si>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</si>
  <si>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</si>
  <si>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</si>
  <si>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</si>
  <si>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</si>
  <si>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</si>
  <si>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</si>
  <si>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</si>
  <si>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</si>
  <si>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</si>
  <si>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</si>
  <si>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</si>
  <si>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</si>
  <si>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</si>
  <si>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</si>
  <si>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</si>
  <si>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</si>
  <si>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</si>
  <si>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</si>
  <si>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</si>
  <si>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</si>
  <si>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</si>
  <si>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</si>
  <si>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</si>
  <si>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</si>
  <si>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</si>
  <si>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</si>
  <si>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</si>
  <si>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</si>
  <si>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</si>
  <si>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</si>
  <si>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</si>
  <si>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</si>
  <si>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</si>
  <si>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</si>
  <si>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</si>
  <si>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</si>
  <si>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</si>
  <si>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</si>
  <si>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</si>
  <si>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</si>
  <si>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</si>
  <si>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</si>
  <si>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</si>
  <si>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</si>
  <si>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</si>
  <si>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</si>
  <si>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</si>
  <si>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</si>
  <si>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</si>
  <si>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</si>
  <si>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</si>
  <si>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</si>
  <si>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</si>
  <si>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</si>
  <si>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</si>
  <si>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</si>
  <si>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</si>
  <si>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</si>
  <si>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</si>
  <si>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</si>
  <si>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</si>
  <si>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</si>
  <si>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</si>
  <si>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</si>
  <si>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</si>
  <si>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</si>
  <si>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</si>
  <si>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</si>
  <si>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</si>
  <si>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</si>
  <si>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</si>
  <si>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</si>
  <si>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</si>
  <si>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</si>
  <si>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</si>
  <si>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</si>
  <si>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</si>
  <si>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</si>
  <si>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</si>
  <si>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</si>
  <si>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</si>
  <si>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</si>
  <si>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</si>
  <si>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</si>
  <si>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</si>
  <si>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</si>
  <si>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</si>
  <si>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</si>
  <si>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</si>
  <si>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</si>
  <si>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</si>
  <si>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</si>
  <si>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</si>
  <si>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</si>
  <si>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</si>
  <si>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</si>
  <si>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</si>
  <si>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</si>
  <si>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</si>
  <si>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</si>
  <si>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</si>
  <si>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</si>
  <si>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</si>
  <si>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</si>
  <si>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</si>
  <si>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</si>
  <si>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</si>
  <si>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</si>
  <si>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</si>
  <si>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</si>
  <si>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</si>
  <si>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</si>
  <si>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</si>
  <si>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</si>
  <si>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</si>
  <si>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</si>
  <si>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</si>
  <si>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</si>
  <si>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</si>
  <si>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</si>
  <si>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</si>
  <si>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</si>
  <si>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</si>
  <si>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</si>
  <si>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</si>
  <si>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</si>
  <si>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</si>
  <si>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</si>
  <si>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</si>
  <si>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</si>
  <si>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</si>
  <si>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</si>
  <si>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</si>
  <si>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</si>
  <si>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</si>
  <si>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</si>
  <si>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</si>
  <si>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</si>
  <si>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</si>
  <si>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</si>
  <si>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</si>
  <si>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</si>
  <si>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</si>
  <si>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</si>
  <si>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</si>
  <si>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</si>
  <si>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</si>
  <si>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</si>
  <si>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</si>
  <si>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</si>
  <si>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</si>
  <si>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</si>
  <si>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</si>
  <si>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</si>
  <si>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</si>
  <si>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</si>
  <si>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</si>
  <si>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</si>
  <si>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</si>
  <si>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</si>
  <si>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</si>
  <si>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</si>
  <si>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</si>
  <si>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</si>
  <si>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</si>
  <si>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</si>
  <si>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</si>
  <si>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</si>
  <si>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</si>
  <si>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</si>
  <si>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</si>
  <si>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</si>
  <si>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</si>
  <si>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</si>
  <si>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</si>
  <si>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</si>
  <si>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</si>
  <si>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</si>
  <si>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</si>
  <si>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</si>
  <si>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</si>
  <si>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</si>
  <si>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</si>
  <si>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</si>
  <si>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</si>
  <si>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</si>
  <si>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</si>
  <si>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</si>
  <si>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</si>
  <si>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</si>
  <si>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</si>
  <si>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</si>
  <si>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</si>
  <si>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</si>
  <si>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</si>
  <si>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</si>
  <si>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</si>
  <si>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</si>
  <si>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</si>
  <si>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</si>
  <si>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</si>
  <si>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</si>
  <si>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</si>
  <si>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</si>
  <si>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</si>
  <si>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</si>
  <si>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</si>
  <si>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</si>
  <si>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</si>
  <si>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</si>
  <si>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</si>
  <si>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</si>
  <si>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</si>
  <si>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</si>
  <si>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</si>
  <si>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</si>
  <si>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</si>
  <si>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</si>
  <si>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</si>
  <si>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</si>
  <si>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</si>
  <si>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</si>
  <si>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</si>
  <si>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</si>
  <si>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</si>
  <si>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</si>
  <si>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</si>
  <si>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</si>
  <si>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</si>
  <si>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</si>
  <si>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</si>
  <si>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</si>
  <si>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</si>
  <si>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</si>
  <si>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</si>
  <si>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</si>
  <si>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</si>
  <si>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</si>
  <si>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</si>
  <si>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</si>
  <si>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</si>
  <si>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</si>
  <si>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</si>
  <si>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</si>
  <si>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</si>
  <si>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</si>
  <si>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</si>
  <si>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</si>
  <si>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</si>
  <si>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</si>
  <si>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</si>
  <si>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</si>
  <si>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</si>
  <si>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</si>
  <si>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</si>
  <si>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</si>
  <si>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</si>
  <si>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</si>
  <si>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</si>
  <si>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</si>
  <si>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</si>
  <si>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</si>
  <si>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</si>
  <si>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</si>
  <si>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</si>
  <si>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</si>
  <si>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</si>
  <si>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</si>
  <si>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</si>
  <si>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</si>
  <si>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</si>
  <si>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</si>
  <si>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</si>
  <si>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</si>
  <si>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</si>
  <si>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</si>
  <si>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</si>
  <si>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</si>
  <si>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</si>
  <si>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</si>
  <si>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</si>
  <si>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</si>
  <si>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</si>
  <si>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</si>
  <si>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</si>
  <si>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</si>
  <si>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</si>
  <si>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</si>
  <si>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</si>
  <si>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</si>
  <si>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</si>
  <si>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</si>
  <si>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</si>
  <si>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</si>
  <si>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</si>
  <si>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</si>
  <si>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</si>
  <si>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</si>
  <si>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</si>
  <si>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</si>
  <si>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</si>
  <si>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</si>
  <si>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</si>
  <si>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</si>
  <si>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</si>
  <si>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</si>
  <si>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</si>
  <si>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</si>
  <si>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</si>
  <si>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</si>
  <si>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</si>
  <si>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</si>
  <si>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</si>
  <si>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</si>
  <si>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</si>
  <si>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</si>
  <si>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</si>
  <si>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</si>
  <si>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</si>
  <si>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</si>
  <si>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</si>
  <si>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</si>
  <si>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</si>
  <si>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</si>
  <si>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</si>
  <si>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</si>
  <si>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</si>
  <si>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</si>
  <si>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</si>
  <si>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</si>
  <si>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</si>
  <si>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</si>
  <si>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</si>
  <si>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</si>
  <si>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</si>
  <si>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</si>
  <si>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</si>
  <si>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</si>
  <si>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</si>
  <si>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</si>
  <si>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</si>
  <si>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</si>
  <si>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</si>
  <si>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</si>
  <si>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</si>
  <si>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</si>
  <si>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</si>
  <si>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</si>
  <si>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</si>
  <si>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</si>
  <si>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</si>
  <si>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</si>
  <si>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</si>
  <si>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</si>
  <si>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</si>
  <si>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</si>
  <si>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</si>
  <si>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</si>
  <si>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</si>
  <si>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</si>
  <si>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</si>
  <si>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</si>
  <si>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</si>
  <si>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</si>
  <si>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</si>
  <si>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</si>
  <si>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</si>
  <si>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</si>
  <si>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</si>
  <si>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</si>
  <si>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</si>
  <si>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</si>
  <si>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</si>
  <si>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</si>
  <si>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</si>
  <si>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</si>
  <si>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</si>
  <si>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</si>
  <si>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</si>
  <si>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</si>
  <si>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</si>
  <si>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</si>
  <si>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</si>
  <si>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</si>
  <si>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</si>
  <si>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</si>
  <si>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</si>
  <si>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</si>
  <si>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</si>
  <si>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</si>
  <si>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</si>
  <si>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</si>
  <si>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</si>
  <si>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</si>
  <si>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</si>
  <si>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</si>
  <si>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</si>
  <si>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</si>
  <si>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</si>
  <si>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</si>
  <si>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</si>
  <si>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</si>
  <si>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</si>
  <si>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</si>
  <si>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</si>
  <si>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</si>
  <si>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</si>
  <si>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</si>
  <si>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</si>
  <si>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</si>
  <si>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</si>
  <si>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</si>
  <si>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</si>
  <si>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</si>
  <si>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</si>
  <si>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</si>
  <si>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</si>
  <si>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</si>
  <si>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</si>
  <si>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</si>
  <si>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</si>
  <si>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</si>
  <si>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</si>
  <si>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</si>
  <si>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</si>
  <si>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</si>
  <si>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</si>
  <si>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</si>
  <si>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</si>
  <si>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</si>
  <si>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</si>
  <si>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</si>
  <si>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</si>
  <si>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</si>
  <si>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</si>
  <si>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</si>
  <si>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</si>
  <si>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</si>
  <si>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</si>
  <si>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</si>
  <si>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</si>
  <si>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</si>
  <si>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</si>
  <si>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</si>
  <si>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</si>
  <si>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</si>
  <si>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</si>
  <si>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</si>
  <si>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</si>
  <si>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</si>
  <si>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</si>
  <si>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</si>
  <si>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</si>
  <si>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</si>
  <si>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</si>
  <si>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</si>
  <si>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</si>
  <si>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</si>
  <si>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</si>
  <si>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</si>
  <si>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</si>
  <si>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</si>
  <si>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</si>
  <si>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</si>
  <si>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</si>
  <si>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</si>
  <si>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</si>
  <si>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</si>
  <si>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</si>
  <si>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</si>
  <si>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</si>
  <si>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</si>
  <si>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</si>
  <si>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</si>
  <si>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</si>
  <si>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</si>
  <si>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</si>
  <si>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</si>
  <si>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</si>
  <si>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</si>
  <si>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</si>
  <si>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</si>
  <si>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</si>
  <si>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</si>
  <si>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</si>
  <si>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</si>
  <si>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</si>
  <si>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</si>
  <si>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</si>
  <si>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</si>
  <si>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</si>
  <si>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</si>
  <si>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</si>
  <si>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</si>
  <si>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</si>
  <si>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</si>
  <si>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</si>
  <si>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</si>
  <si>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</si>
  <si>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</si>
  <si>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</si>
  <si>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</si>
  <si>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</si>
  <si>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</si>
  <si>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</si>
  <si>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</si>
  <si>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</si>
  <si>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</si>
  <si>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</si>
  <si>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</si>
  <si>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</si>
  <si>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</si>
  <si>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</si>
  <si>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</si>
  <si>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</si>
  <si>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</si>
  <si>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</si>
  <si>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</si>
  <si>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</si>
  <si>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</si>
  <si>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</si>
  <si>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</si>
  <si>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</si>
  <si>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</si>
  <si>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</si>
  <si>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</si>
  <si>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</si>
  <si>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</si>
  <si>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</si>
  <si>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</si>
  <si>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</si>
  <si>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</si>
  <si>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</si>
  <si>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</si>
  <si>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</si>
  <si>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</si>
  <si>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</si>
  <si>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</si>
  <si>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</si>
  <si>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</si>
  <si>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</si>
  <si>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</si>
  <si>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</si>
  <si>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</si>
  <si>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</si>
  <si>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</si>
  <si>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</si>
  <si>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</si>
  <si>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</si>
  <si>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</si>
  <si>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</si>
  <si>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</si>
  <si>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</si>
  <si>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</si>
  <si>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</si>
  <si>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</si>
  <si>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</si>
  <si>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</si>
  <si>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</si>
  <si>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</si>
  <si>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</si>
  <si>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</si>
  <si>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</si>
  <si>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</si>
  <si>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</si>
  <si>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</si>
  <si>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</si>
  <si>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</si>
  <si>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</si>
  <si>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</si>
  <si>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</si>
  <si>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</si>
  <si>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</si>
  <si>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</si>
  <si>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</si>
  <si>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</si>
  <si>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</si>
  <si>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</si>
  <si>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</si>
  <si>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</si>
  <si>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</si>
  <si>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</si>
  <si>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</si>
  <si>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</si>
  <si>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</si>
  <si>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</si>
  <si>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</si>
  <si>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</si>
  <si>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</si>
  <si>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</si>
  <si>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</si>
  <si>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</si>
  <si>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</si>
  <si>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</si>
  <si>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</si>
  <si>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</si>
  <si>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</si>
  <si>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</si>
  <si>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</si>
  <si>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</si>
  <si>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</si>
  <si>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</si>
  <si>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</si>
  <si>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</si>
  <si>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</si>
  <si>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</si>
  <si>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</si>
  <si>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</si>
  <si>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</si>
  <si>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</si>
  <si>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</si>
  <si>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</si>
  <si>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</si>
  <si>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</si>
  <si>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</si>
  <si>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</si>
  <si>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</si>
  <si>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</si>
  <si>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</si>
  <si>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</si>
  <si>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</si>
  <si>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</si>
  <si>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</si>
  <si>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</si>
  <si>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</si>
  <si>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</si>
  <si>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</si>
  <si>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</si>
  <si>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</si>
  <si>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</si>
  <si>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</si>
  <si>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</si>
  <si>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</si>
  <si>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</si>
  <si>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</si>
  <si>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</si>
  <si>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</si>
  <si>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</si>
  <si>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</si>
  <si>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</si>
  <si>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</si>
  <si>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</si>
  <si>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</si>
  <si>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</si>
  <si>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</si>
  <si>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</si>
  <si>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</si>
  <si>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</si>
  <si>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</si>
  <si>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</si>
  <si>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</si>
  <si>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</si>
  <si>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</si>
  <si>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</si>
  <si>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</si>
  <si>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</si>
  <si>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</si>
  <si>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</si>
  <si>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</si>
  <si>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</si>
  <si>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</si>
  <si>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</si>
  <si>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</si>
  <si>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</si>
  <si>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</si>
  <si>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</si>
  <si>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</si>
  <si>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</si>
  <si>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</si>
  <si>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</si>
  <si>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</si>
  <si>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</si>
  <si>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</si>
  <si>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</si>
  <si>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</si>
  <si>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</si>
  <si>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</si>
  <si>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</si>
  <si>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</si>
  <si>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</si>
  <si>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</si>
  <si>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</si>
  <si>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</si>
  <si>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</si>
  <si>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</si>
  <si>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</si>
  <si>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</si>
  <si>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</si>
  <si>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</si>
  <si>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</si>
  <si>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</si>
  <si>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</si>
  <si>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</si>
  <si>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</si>
  <si>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</si>
  <si>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</si>
  <si>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</si>
  <si>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</si>
  <si>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</si>
  <si>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</si>
  <si>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</si>
  <si>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</si>
  <si>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</si>
  <si>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</si>
  <si>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</si>
  <si>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</si>
  <si>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</si>
  <si>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</si>
  <si>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</si>
  <si>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</si>
  <si>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</si>
  <si>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</si>
  <si>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</si>
  <si>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</si>
  <si>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</si>
  <si>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</si>
  <si>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</si>
  <si>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</si>
  <si>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</si>
  <si>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</si>
  <si>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</si>
  <si>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</si>
  <si>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</si>
  <si>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</si>
  <si>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</si>
  <si>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</si>
  <si>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</si>
  <si>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</si>
  <si>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</si>
  <si>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</si>
  <si>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</si>
  <si>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</si>
  <si>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</si>
  <si>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</si>
  <si>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</si>
  <si>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</si>
  <si>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</si>
  <si>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</si>
  <si>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</si>
  <si>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</si>
  <si>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</si>
  <si>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</si>
  <si>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</si>
  <si>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</si>
  <si>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</si>
  <si>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</si>
  <si>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</si>
  <si>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</si>
  <si>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</si>
  <si>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</si>
  <si>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</si>
  <si>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</si>
  <si>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</si>
  <si>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</si>
  <si>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</si>
  <si>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</si>
  <si>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</si>
  <si>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</si>
  <si>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</si>
  <si>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</si>
  <si>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</si>
  <si>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</si>
  <si>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</si>
  <si>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</si>
  <si>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</si>
  <si>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</si>
  <si>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</si>
  <si>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</si>
  <si>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</si>
  <si>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</si>
  <si>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</si>
  <si>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</si>
  <si>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</si>
  <si>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</si>
  <si>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</si>
  <si>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</si>
  <si>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</si>
  <si>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</si>
  <si>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</si>
  <si>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</si>
  <si>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</si>
  <si>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</si>
  <si>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</si>
  <si>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</si>
  <si>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</si>
  <si>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</si>
  <si>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</si>
  <si>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</si>
  <si>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</si>
  <si>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</si>
  <si>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</si>
  <si>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</si>
  <si>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</si>
  <si>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</si>
  <si>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</si>
  <si>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</si>
  <si>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</si>
  <si>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</si>
  <si>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</si>
  <si>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</si>
  <si>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</si>
  <si>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</si>
  <si>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</si>
  <si>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</si>
  <si>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</si>
  <si>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</si>
  <si>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</si>
  <si>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</si>
  <si>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</si>
  <si>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</si>
  <si>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</si>
  <si>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</si>
  <si>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</si>
  <si>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</si>
  <si>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</si>
  <si>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</si>
  <si>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</si>
  <si>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</si>
  <si>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</si>
  <si>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</si>
  <si>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</si>
  <si>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</si>
  <si>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</si>
  <si>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</si>
  <si>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</si>
  <si>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</si>
  <si>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</si>
  <si>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</si>
  <si>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</si>
  <si>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</si>
  <si>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</si>
  <si>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</si>
  <si>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</si>
  <si>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</si>
  <si>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</si>
  <si>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</si>
  <si>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</si>
  <si>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</si>
  <si>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</si>
  <si>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</si>
  <si>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</si>
  <si>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</si>
  <si>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</si>
  <si>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</si>
  <si>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</si>
  <si>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</si>
  <si>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</si>
  <si>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</si>
  <si>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</si>
  <si>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</si>
  <si>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</si>
  <si>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</si>
  <si>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</si>
  <si>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</si>
  <si>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</si>
  <si>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</si>
  <si>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</si>
  <si>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</si>
  <si>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</si>
  <si>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</si>
  <si>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</si>
  <si>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</si>
  <si>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</si>
  <si>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</si>
  <si>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</si>
  <si>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</si>
  <si>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</si>
  <si>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</si>
  <si>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</si>
  <si>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</si>
  <si>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</si>
  <si>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</si>
  <si>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</si>
  <si>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</si>
  <si>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</si>
  <si>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</si>
  <si>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</si>
  <si>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</si>
  <si>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</si>
  <si>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</si>
  <si>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</si>
  <si>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</si>
  <si>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</si>
  <si>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</si>
  <si>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</si>
  <si>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</si>
  <si>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</si>
  <si>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</si>
  <si>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</si>
  <si>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</si>
  <si>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</si>
  <si>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</si>
  <si>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</si>
  <si>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</si>
  <si>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</si>
  <si>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</si>
  <si>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</si>
  <si>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</si>
  <si>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</si>
  <si>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</si>
  <si>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</si>
  <si>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</si>
  <si>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</si>
  <si>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</si>
  <si>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</si>
  <si>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</si>
  <si>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</si>
  <si>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</si>
  <si>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</si>
  <si>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</si>
  <si>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</si>
  <si>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</si>
  <si>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</si>
  <si>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</si>
  <si>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</si>
  <si>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</si>
  <si>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</si>
  <si>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</si>
  <si>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</si>
  <si>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</si>
  <si>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</si>
  <si>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</si>
  <si>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</si>
  <si>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</si>
  <si>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</si>
  <si>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</si>
  <si>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</si>
  <si>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</si>
  <si>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</si>
  <si>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</si>
  <si>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</si>
  <si>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</si>
  <si>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</si>
  <si>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</si>
  <si>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</si>
  <si>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</si>
  <si>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</si>
  <si>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</si>
  <si>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</si>
  <si>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</si>
  <si>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</si>
  <si>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</si>
  <si>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</si>
  <si>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</si>
  <si>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</si>
  <si>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</si>
  <si>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</si>
  <si>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</si>
  <si>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</si>
  <si>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</si>
  <si>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</si>
  <si>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</si>
  <si>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</si>
  <si>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</si>
  <si>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</si>
  <si>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</si>
  <si>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</si>
  <si>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</si>
  <si>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</si>
  <si>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</si>
  <si>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</si>
  <si>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</si>
  <si>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</si>
  <si>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</si>
  <si>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</si>
  <si>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</si>
  <si>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</si>
  <si>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</si>
  <si>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</si>
  <si>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</si>
  <si>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</si>
  <si>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</si>
  <si>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</si>
  <si>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</si>
  <si>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</si>
  <si>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</si>
  <si>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</si>
  <si>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</si>
  <si>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</si>
  <si>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</si>
  <si>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</si>
  <si>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</si>
  <si>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</si>
  <si>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</si>
  <si>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</si>
  <si>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</si>
  <si>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</si>
  <si>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</si>
  <si>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</si>
  <si>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</si>
  <si>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</si>
  <si>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</si>
  <si>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</si>
  <si>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</si>
  <si>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</si>
  <si>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</si>
  <si>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</si>
  <si>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</si>
  <si>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</si>
  <si>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</si>
  <si>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</si>
  <si>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</si>
  <si>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</si>
  <si>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</si>
  <si>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</si>
  <si>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</si>
  <si>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</si>
  <si>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</si>
  <si>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</si>
  <si>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</si>
  <si>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</si>
  <si>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</si>
  <si>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</si>
  <si>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</si>
  <si>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</si>
  <si>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</si>
  <si>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</si>
  <si>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</si>
  <si>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</si>
  <si>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</si>
  <si>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</si>
  <si>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</si>
  <si>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</si>
  <si>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</si>
  <si>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</si>
  <si>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</si>
  <si>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</si>
  <si>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</si>
  <si>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</si>
  <si>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</si>
  <si>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</si>
  <si>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</si>
  <si>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</si>
  <si>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</si>
  <si>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</si>
  <si>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</si>
  <si>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</si>
  <si>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</si>
  <si>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</si>
  <si>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</si>
  <si>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</si>
  <si>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</si>
  <si>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</si>
  <si>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</si>
  <si>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</si>
  <si>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</si>
  <si>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</si>
  <si>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</si>
  <si>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</si>
  <si>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</si>
  <si>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</si>
  <si>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</si>
  <si>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</si>
  <si>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</si>
  <si>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</si>
  <si>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</si>
  <si>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</si>
  <si>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</si>
  <si>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</si>
  <si>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</si>
  <si>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</si>
  <si>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</si>
  <si>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</si>
  <si>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</si>
  <si>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</si>
  <si>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</si>
  <si>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</si>
  <si>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</si>
  <si>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</si>
  <si>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</si>
  <si>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</si>
  <si>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</si>
  <si>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</si>
  <si>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</si>
  <si>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</si>
  <si>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</si>
  <si>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</si>
  <si>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</si>
  <si>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</si>
  <si>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</si>
  <si>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</si>
  <si>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</si>
  <si>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</si>
  <si>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</si>
  <si>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</si>
  <si>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</si>
  <si>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</si>
  <si>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</si>
  <si>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</si>
  <si>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</si>
  <si>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</si>
  <si>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</si>
  <si>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</si>
  <si>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</si>
  <si>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</si>
  <si>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</si>
  <si>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</si>
  <si>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</si>
  <si>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</si>
  <si>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</si>
  <si>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</si>
  <si>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</si>
  <si>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</si>
  <si>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</si>
  <si>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</si>
  <si>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</si>
  <si>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</si>
  <si>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</si>
  <si>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</si>
  <si>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</si>
  <si>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</si>
  <si>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</si>
  <si>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</si>
  <si>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</si>
  <si>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</si>
  <si>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</si>
  <si>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</si>
  <si>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</si>
  <si>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</si>
  <si>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</si>
  <si>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</si>
  <si>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</si>
  <si>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</si>
  <si>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</si>
  <si>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</si>
  <si>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</si>
  <si>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</si>
  <si>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</si>
  <si>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</si>
  <si>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</si>
  <si>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</si>
  <si>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</si>
  <si>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</si>
  <si>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</si>
  <si>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</si>
  <si>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</si>
  <si>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</si>
  <si>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</si>
  <si>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</si>
  <si>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</si>
  <si>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</si>
  <si>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</si>
  <si>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</si>
  <si>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</si>
  <si>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</si>
  <si>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</si>
  <si>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</si>
  <si>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</si>
  <si>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</si>
  <si>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</si>
  <si>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</si>
  <si>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</si>
  <si>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</si>
  <si>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</si>
  <si>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</si>
  <si>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</si>
  <si>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</si>
  <si>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</si>
  <si>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</si>
  <si>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</si>
  <si>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</si>
  <si>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</si>
  <si>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</si>
  <si>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</si>
  <si>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</si>
  <si>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</si>
  <si>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</si>
  <si>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</si>
  <si>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</si>
  <si>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</si>
  <si>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</si>
  <si>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</si>
  <si>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</si>
  <si>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</si>
  <si>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</si>
  <si>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</si>
  <si>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</si>
  <si>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</si>
  <si>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</si>
  <si>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</si>
  <si>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</si>
  <si>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</si>
  <si>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</si>
  <si>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</si>
  <si>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</si>
  <si>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</si>
  <si>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</si>
  <si>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</si>
  <si>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</si>
  <si>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</si>
  <si>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</si>
  <si>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</si>
  <si>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</si>
  <si>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</si>
  <si>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</si>
  <si>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</si>
  <si>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</si>
  <si>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</si>
  <si>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</si>
  <si>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</si>
  <si>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</si>
  <si>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</si>
  <si>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</si>
  <si>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</si>
  <si>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</si>
  <si>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</si>
  <si>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</si>
  <si>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</si>
  <si>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</si>
  <si>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</si>
  <si>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</si>
  <si>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</si>
  <si>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</si>
  <si>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</si>
  <si>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</si>
  <si>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</si>
  <si>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</si>
  <si>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</si>
  <si>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</si>
  <si>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</si>
  <si>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</si>
  <si>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</si>
  <si>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</si>
  <si>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</si>
  <si>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</si>
  <si>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</si>
  <si>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</si>
  <si>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</si>
  <si>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</si>
  <si>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</si>
  <si>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</si>
  <si>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</si>
  <si>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</si>
  <si>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</si>
  <si>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</si>
  <si>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</si>
  <si>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</si>
  <si>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</si>
  <si>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</si>
  <si>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</si>
  <si>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</si>
  <si>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</si>
  <si>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</si>
  <si>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</si>
  <si>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</si>
  <si>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</si>
  <si>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</si>
  <si>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</si>
  <si>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</si>
  <si>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</si>
  <si>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</si>
  <si>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</si>
  <si>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</si>
  <si>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</si>
  <si>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</si>
  <si>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</si>
  <si>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</si>
  <si>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</si>
  <si>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</si>
  <si>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</si>
  <si>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</si>
  <si>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</si>
  <si>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</si>
  <si>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</si>
  <si>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</si>
  <si>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</si>
  <si>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</si>
  <si>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</si>
  <si>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</si>
  <si>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</si>
  <si>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</si>
  <si>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</si>
  <si>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</si>
  <si>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</si>
  <si>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</si>
  <si>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</si>
  <si>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</si>
  <si>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</si>
  <si>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</si>
  <si>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</si>
  <si>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</si>
  <si>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</si>
  <si>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</si>
  <si>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</si>
  <si>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</si>
  <si>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</si>
  <si>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</si>
  <si>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</si>
  <si>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</si>
  <si>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</si>
  <si>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</si>
  <si>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</si>
  <si>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</si>
  <si>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</si>
  <si>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</si>
  <si>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</si>
  <si>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</si>
  <si>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</si>
  <si>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</si>
  <si>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</si>
  <si>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</si>
  <si>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</si>
  <si>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</si>
  <si>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</si>
  <si>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</si>
  <si>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</si>
  <si>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</si>
  <si>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</si>
  <si>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</si>
  <si>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</si>
  <si>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</si>
  <si>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</si>
  <si>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</si>
  <si>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</si>
  <si>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</si>
  <si>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</si>
  <si>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</si>
  <si>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</si>
  <si>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</si>
  <si>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</si>
  <si>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</si>
  <si>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</si>
  <si>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</si>
  <si>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</si>
  <si>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</si>
  <si>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</si>
  <si>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</si>
  <si>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</si>
  <si>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</si>
  <si>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</si>
  <si>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</si>
  <si>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</si>
  <si>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</si>
  <si>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</si>
  <si>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</si>
  <si>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</si>
  <si>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</si>
  <si>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</si>
  <si>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</si>
  <si>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</si>
  <si>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</si>
  <si>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</si>
  <si>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</si>
  <si>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</si>
  <si>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</si>
  <si>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</si>
  <si>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</si>
  <si>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</si>
  <si>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</si>
  <si>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</si>
  <si>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</si>
  <si>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</si>
  <si>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</si>
  <si>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</si>
  <si>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</si>
  <si>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</si>
  <si>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</si>
  <si>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</si>
  <si>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</si>
  <si>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</si>
  <si>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</si>
  <si>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</si>
  <si>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</si>
  <si>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</si>
  <si>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</si>
  <si>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</si>
  <si>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</si>
  <si>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</si>
  <si>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</si>
  <si>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</si>
  <si>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</si>
  <si>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</si>
  <si>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</si>
  <si>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</si>
  <si>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</si>
  <si>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</si>
  <si>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</si>
  <si>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</si>
  <si>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</si>
  <si>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</si>
  <si>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</si>
  <si>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</si>
  <si>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</si>
  <si>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</si>
  <si>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</si>
  <si>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</si>
  <si>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</si>
  <si>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</si>
  <si>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</si>
  <si>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</si>
  <si>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</si>
  <si>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</si>
  <si>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</si>
  <si>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</si>
  <si>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</si>
  <si>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</si>
  <si>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</si>
  <si>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</si>
  <si>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</si>
  <si>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</si>
  <si>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</si>
  <si>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</si>
  <si>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</si>
  <si>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</si>
  <si>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</si>
  <si>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</si>
  <si>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</si>
  <si>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</si>
  <si>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</si>
  <si>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</si>
  <si>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</si>
  <si>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</si>
  <si>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</si>
  <si>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</si>
  <si>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</si>
  <si>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</si>
  <si>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</si>
  <si>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</si>
  <si>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</si>
  <si>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</si>
  <si>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</si>
  <si>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</si>
  <si>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</si>
  <si>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</si>
  <si>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</si>
  <si>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</si>
  <si>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</si>
  <si>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</si>
  <si>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</si>
  <si>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</si>
  <si>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</si>
  <si>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</si>
  <si>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</si>
  <si>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</si>
  <si>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</si>
  <si>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</si>
  <si>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</si>
  <si>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</si>
  <si>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</si>
  <si>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</si>
  <si>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</si>
  <si>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</si>
  <si>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</si>
  <si>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</si>
  <si>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</si>
  <si>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</si>
  <si>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</si>
  <si>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</si>
  <si>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</si>
  <si>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</si>
  <si>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</si>
  <si>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</si>
  <si>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</si>
  <si>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</si>
  <si>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</si>
  <si>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</si>
  <si>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</si>
  <si>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</si>
  <si>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</si>
  <si>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</si>
  <si>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</si>
  <si>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</si>
  <si>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</si>
  <si>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</si>
  <si>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</si>
  <si>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</si>
  <si>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</si>
  <si>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</si>
  <si>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</si>
  <si>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</si>
  <si>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</si>
  <si>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</si>
  <si>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</si>
  <si>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</si>
  <si>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</si>
  <si>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</si>
  <si>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</si>
  <si>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</si>
  <si>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</si>
  <si>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</si>
  <si>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</si>
  <si>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</si>
  <si>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</si>
  <si>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</si>
  <si>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</si>
  <si>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</si>
  <si>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</si>
  <si>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</si>
  <si>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</si>
  <si>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</si>
  <si>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</si>
  <si>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</si>
  <si>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</si>
  <si>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</si>
  <si>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</si>
  <si>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</si>
  <si>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</si>
  <si>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</si>
  <si>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</si>
  <si>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</si>
  <si>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</si>
  <si>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</si>
  <si>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</si>
  <si>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</si>
  <si>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</si>
  <si>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</si>
  <si>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</si>
  <si>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</si>
  <si>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</si>
  <si>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</si>
  <si>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</si>
  <si>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</si>
  <si>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</si>
  <si>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</si>
  <si>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</si>
  <si>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</si>
  <si>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</si>
  <si>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</si>
  <si>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</si>
  <si>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</si>
  <si>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</si>
  <si>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</si>
  <si>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</si>
  <si>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</si>
  <si>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</si>
  <si>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</si>
  <si>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</si>
  <si>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</si>
  <si>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</si>
  <si>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</si>
  <si>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</si>
  <si>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</si>
  <si>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</si>
  <si>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</si>
  <si>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</si>
  <si>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</si>
  <si>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</si>
  <si>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</si>
  <si>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</si>
  <si>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</si>
  <si>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</si>
  <si>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</si>
  <si>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</si>
  <si>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</si>
  <si>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</si>
  <si>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</si>
  <si>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</si>
  <si>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</si>
  <si>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</si>
  <si>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</si>
  <si>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</si>
  <si>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</si>
  <si>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</si>
  <si>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</si>
  <si>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</si>
  <si>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</si>
  <si>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</si>
  <si>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</si>
  <si>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</si>
  <si>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</si>
  <si>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</si>
  <si>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</si>
  <si>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</si>
  <si>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</si>
  <si>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</si>
  <si>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</si>
  <si>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</si>
  <si>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</si>
  <si>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</si>
  <si>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</si>
  <si>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</si>
  <si>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</si>
  <si>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</si>
  <si>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</si>
  <si>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</si>
  <si>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</si>
  <si>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</si>
  <si>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</si>
  <si>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</si>
  <si>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</si>
  <si>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</si>
  <si>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</si>
  <si>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</si>
  <si>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</si>
  <si>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</si>
  <si>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</si>
  <si>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</si>
  <si>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</si>
  <si>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</si>
  <si>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</si>
  <si>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</si>
  <si>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</si>
  <si>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</si>
  <si>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</si>
  <si>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</si>
  <si>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</si>
  <si>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</si>
  <si>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</si>
  <si>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</si>
  <si>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</si>
  <si>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</si>
  <si>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</si>
  <si>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</si>
  <si>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</si>
  <si>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</si>
  <si>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</si>
  <si>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</si>
  <si>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</si>
  <si>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</si>
  <si>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</si>
  <si>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</si>
  <si>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</si>
  <si>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</si>
  <si>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</si>
  <si>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</si>
  <si>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</si>
  <si>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</si>
  <si>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</si>
  <si>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</si>
  <si>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</si>
  <si>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</si>
  <si>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</si>
  <si>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</si>
  <si>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</si>
  <si>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</si>
  <si>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</si>
  <si>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</si>
  <si>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</si>
  <si>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</si>
  <si>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</si>
  <si>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</si>
  <si>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</si>
  <si>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</si>
  <si>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</si>
  <si>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</si>
  <si>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</si>
  <si>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</si>
  <si>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</si>
  <si>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</si>
  <si>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</si>
  <si>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</si>
  <si>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</si>
  <si>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</si>
  <si>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</si>
  <si>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</si>
  <si>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</si>
  <si>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</si>
  <si>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</si>
  <si>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</si>
  <si>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</si>
  <si>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</si>
  <si>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</si>
  <si>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</si>
  <si>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</si>
  <si>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</si>
  <si>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</si>
  <si>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</si>
  <si>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</si>
  <si>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</si>
  <si>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</si>
  <si>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</si>
  <si>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</si>
  <si>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</si>
  <si>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</si>
  <si>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</si>
  <si>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</si>
  <si>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</si>
  <si>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</si>
  <si>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</si>
  <si>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</si>
  <si>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</si>
  <si>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</si>
  <si>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</si>
  <si>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</si>
  <si>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</si>
  <si>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</si>
  <si>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</si>
  <si>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</si>
  <si>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</si>
  <si>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</si>
  <si>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</si>
  <si>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</si>
  <si>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</si>
  <si>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</si>
  <si>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</si>
  <si>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</si>
  <si>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</si>
  <si>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</si>
  <si>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</si>
  <si>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</si>
  <si>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</si>
  <si>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</si>
  <si>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</si>
  <si>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</si>
  <si>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</si>
  <si>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</si>
  <si>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</si>
  <si>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</si>
  <si>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</si>
  <si>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</si>
  <si>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</si>
  <si>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</si>
  <si>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</si>
  <si>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</si>
  <si>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</si>
  <si>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</si>
  <si>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</si>
  <si>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</si>
  <si>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</si>
  <si>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</si>
  <si>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</si>
  <si>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</si>
  <si>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</si>
  <si>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</si>
  <si>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</si>
  <si>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</si>
  <si>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</si>
  <si>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</si>
  <si>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</si>
  <si>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</si>
  <si>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</si>
  <si>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</si>
  <si>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</si>
  <si>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</si>
  <si>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</si>
  <si>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</si>
  <si>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</si>
  <si>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</si>
  <si>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</si>
  <si>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</si>
  <si>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</si>
  <si>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</si>
  <si>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</si>
  <si>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</si>
  <si>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</si>
  <si>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</si>
  <si>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</si>
  <si>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</si>
  <si>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</si>
  <si>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</si>
  <si>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</si>
  <si>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</si>
  <si>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</si>
  <si>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</si>
  <si>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</si>
  <si>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</si>
  <si>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</si>
  <si>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</si>
  <si>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</si>
  <si>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</si>
  <si>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</si>
  <si>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</si>
  <si>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</si>
  <si>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</si>
  <si>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</si>
  <si>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</si>
  <si>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</si>
  <si>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</si>
  <si>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</si>
  <si>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</si>
  <si>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</si>
  <si>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</si>
  <si>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</si>
  <si>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</si>
  <si>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</si>
  <si>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</si>
  <si>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</si>
  <si>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</si>
  <si>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</si>
  <si>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</si>
  <si>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</si>
  <si>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</si>
  <si>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</si>
  <si>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</si>
  <si>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</si>
  <si>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</si>
  <si>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</si>
  <si>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</si>
  <si>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</si>
  <si>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</si>
  <si>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</si>
  <si>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</si>
  <si>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</si>
  <si>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</si>
  <si>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</si>
  <si>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</si>
  <si>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</si>
  <si>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</si>
  <si>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</si>
  <si>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</si>
  <si>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</si>
  <si>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</si>
  <si>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</si>
  <si>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</si>
  <si>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</si>
  <si>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</si>
  <si>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</si>
  <si>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</si>
  <si>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</si>
  <si>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</si>
  <si>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</si>
  <si>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</si>
  <si>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</si>
  <si>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</si>
  <si>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</si>
  <si>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</si>
  <si>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</si>
  <si>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</si>
  <si>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</si>
  <si>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</si>
  <si>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</si>
  <si>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</si>
  <si>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</si>
  <si>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</si>
  <si>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</si>
  <si>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</si>
  <si>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</si>
  <si>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</si>
  <si>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</si>
  <si>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</si>
  <si>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</si>
  <si>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</si>
  <si>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</si>
  <si>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</si>
  <si>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</si>
  <si>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</si>
  <si>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</si>
  <si>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</si>
  <si>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</si>
  <si>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</si>
  <si>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</si>
  <si>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</si>
  <si>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</si>
  <si>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</si>
  <si>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</si>
  <si>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</si>
  <si>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</si>
  <si>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</si>
  <si>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</si>
  <si>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</si>
  <si>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</si>
  <si>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</si>
  <si>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</si>
  <si>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</si>
  <si>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</si>
  <si>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</si>
  <si>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</si>
  <si>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</si>
  <si>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</si>
  <si>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</si>
  <si>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</si>
  <si>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</si>
  <si>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</si>
  <si>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</si>
  <si>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</si>
  <si>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</si>
  <si>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</si>
  <si>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</si>
  <si>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</si>
  <si>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</si>
  <si>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</si>
  <si>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</si>
  <si>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</si>
  <si>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</si>
  <si>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</si>
  <si>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</si>
  <si>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</si>
  <si>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</si>
  <si>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</si>
  <si>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</si>
  <si>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</si>
  <si>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</si>
  <si>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</si>
  <si>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</si>
  <si>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</si>
  <si>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</si>
  <si>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</si>
  <si>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</si>
  <si>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</si>
  <si>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</si>
  <si>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</si>
  <si>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</si>
  <si>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</si>
  <si>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</si>
  <si>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</si>
  <si>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</si>
  <si>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</si>
  <si>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</si>
  <si>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</si>
  <si>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</si>
  <si>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</si>
  <si>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</si>
  <si>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</si>
  <si>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</si>
  <si>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</si>
  <si>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</si>
  <si>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</si>
  <si>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</si>
  <si>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</si>
  <si>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</si>
  <si>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</si>
  <si>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</si>
  <si>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</si>
  <si>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</si>
  <si>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</si>
  <si>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</si>
  <si>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</si>
  <si>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</si>
  <si>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</si>
  <si>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</si>
  <si>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</si>
  <si>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</si>
  <si>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</si>
  <si>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</si>
  <si>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</si>
  <si>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</si>
  <si>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</si>
  <si>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</si>
  <si>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</si>
  <si>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</si>
  <si>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</si>
  <si>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</si>
  <si>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</si>
  <si>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</si>
  <si>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</si>
  <si>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</si>
  <si>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</si>
  <si>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</si>
  <si>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</si>
  <si>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</si>
  <si>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</si>
  <si>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</si>
  <si>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</si>
  <si>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</si>
  <si>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</si>
  <si>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</si>
  <si>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</si>
  <si>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</si>
  <si>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</si>
  <si>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</si>
  <si>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</si>
  <si>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</si>
  <si>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</si>
  <si>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</si>
  <si>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</si>
  <si>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</si>
  <si>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</si>
  <si>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</si>
  <si>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</si>
  <si>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</si>
  <si>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</si>
  <si>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</si>
  <si>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</si>
  <si>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</si>
  <si>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</si>
  <si>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</si>
  <si>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</si>
  <si>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</si>
  <si>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</si>
  <si>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</si>
  <si>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</si>
  <si>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</si>
  <si>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</si>
  <si>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</si>
  <si>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</si>
  <si>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</si>
  <si>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</si>
  <si>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</si>
  <si>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</si>
  <si>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</si>
  <si>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</si>
  <si>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</si>
  <si>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</si>
  <si>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</si>
  <si>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</si>
  <si>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</si>
  <si>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</si>
  <si>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</si>
  <si>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</si>
  <si>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</si>
  <si>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</si>
  <si>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</si>
  <si>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</si>
  <si>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</si>
  <si>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</si>
  <si>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</si>
  <si>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</si>
  <si>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</si>
  <si>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</si>
  <si>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</si>
  <si>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</si>
  <si>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</si>
  <si>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</si>
  <si>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</si>
  <si>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</si>
  <si>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</si>
  <si>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</si>
  <si>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</si>
  <si>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</si>
  <si>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</si>
  <si>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</si>
  <si>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</si>
  <si>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</si>
  <si>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</si>
  <si>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</si>
  <si>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</si>
  <si>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</si>
  <si>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</si>
  <si>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</si>
  <si>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</si>
  <si>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</si>
  <si>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</si>
  <si>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</si>
  <si>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</si>
  <si>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</si>
  <si>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</si>
  <si>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</si>
  <si>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</si>
  <si>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</si>
  <si>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</si>
  <si>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</si>
  <si>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</si>
  <si>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</si>
  <si>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</si>
  <si>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</si>
  <si>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</si>
  <si>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</si>
  <si>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</si>
  <si>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</si>
  <si>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</si>
  <si>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</si>
  <si>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</si>
  <si>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</si>
  <si>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</si>
  <si>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</si>
  <si>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</si>
  <si>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</si>
  <si>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</si>
  <si>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</si>
  <si>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</si>
  <si>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</si>
  <si>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</si>
  <si>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</si>
  <si>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</si>
  <si>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</si>
  <si>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</si>
  <si>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</si>
  <si>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</si>
  <si>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</si>
  <si>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</si>
  <si>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</si>
  <si>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</si>
  <si>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</si>
  <si>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</si>
  <si>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</si>
  <si>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</si>
  <si>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</si>
  <si>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</si>
  <si>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</si>
  <si>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</si>
  <si>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</si>
  <si>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</si>
  <si>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</si>
  <si>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</si>
  <si>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</si>
  <si>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</si>
  <si>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</si>
  <si>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</si>
  <si>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</si>
  <si>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</si>
  <si>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</si>
  <si>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</si>
  <si>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</si>
  <si>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</si>
  <si>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</si>
  <si>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</si>
  <si>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</si>
  <si>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</si>
  <si>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</si>
  <si>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</si>
  <si>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</si>
  <si>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</si>
  <si>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</si>
  <si>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</si>
  <si>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</si>
  <si>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</si>
  <si>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</si>
  <si>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</si>
  <si>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</si>
  <si>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</si>
  <si>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</si>
  <si>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</si>
  <si>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</si>
  <si>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</si>
  <si>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</si>
  <si>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</si>
  <si>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</si>
  <si>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</si>
  <si>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</si>
  <si>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</si>
  <si>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</si>
  <si>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</si>
  <si>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</si>
  <si>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</si>
  <si>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</si>
  <si>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</si>
  <si>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</si>
  <si>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</si>
  <si>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</si>
  <si>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</si>
  <si>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</si>
  <si>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</si>
  <si>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</si>
  <si>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</si>
  <si>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</si>
  <si>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</si>
  <si>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</si>
  <si>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</si>
  <si>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</si>
  <si>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</si>
  <si>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</si>
  <si>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</si>
  <si>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</si>
  <si>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</si>
  <si>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</si>
  <si>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</si>
  <si>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</si>
  <si>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</si>
  <si>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</si>
  <si>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</si>
  <si>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</si>
  <si>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</si>
  <si>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</si>
  <si>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</si>
  <si>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</si>
  <si>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</si>
  <si>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</si>
  <si>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</si>
  <si>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</si>
  <si>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</si>
  <si>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</si>
  <si>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</si>
  <si>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</si>
  <si>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</si>
  <si>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</si>
  <si>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</si>
  <si>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</si>
  <si>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</si>
  <si>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</si>
  <si>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</si>
  <si>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</si>
  <si>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</si>
  <si>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</si>
  <si>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</si>
  <si>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</si>
  <si>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</si>
  <si>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</si>
  <si>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</si>
  <si>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</si>
  <si>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</si>
  <si>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</si>
  <si>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</si>
  <si>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</si>
  <si>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</si>
  <si>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</si>
  <si>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</si>
  <si>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</si>
  <si>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</si>
  <si>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</si>
  <si>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</si>
  <si>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</si>
  <si>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</si>
  <si>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</si>
  <si>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</si>
  <si>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</si>
  <si>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</si>
  <si>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</si>
  <si>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</si>
  <si>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</si>
  <si>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</si>
  <si>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</si>
  <si>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</si>
  <si>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</si>
  <si>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</si>
  <si>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</si>
  <si>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</si>
  <si>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</si>
  <si>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</si>
  <si>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</si>
  <si>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</si>
  <si>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</si>
  <si>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</si>
  <si>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</si>
  <si>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</si>
  <si>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</si>
  <si>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</si>
  <si>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</si>
  <si>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</si>
  <si>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</si>
  <si>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</si>
  <si>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</si>
  <si>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</si>
  <si>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</si>
  <si>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</si>
  <si>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</si>
  <si>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</si>
  <si>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</si>
  <si>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</si>
  <si>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</si>
  <si>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</si>
  <si>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</si>
  <si>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</si>
  <si>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</si>
  <si>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</si>
  <si>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</si>
  <si>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</si>
  <si>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</si>
  <si>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</si>
  <si>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</si>
  <si>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</si>
  <si>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</si>
  <si>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</si>
  <si>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</si>
  <si>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</si>
  <si>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</si>
  <si>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</si>
  <si>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</si>
  <si>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</si>
  <si>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</si>
  <si>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</si>
  <si>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</si>
  <si>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</si>
  <si>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</si>
  <si>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</si>
  <si>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</si>
  <si>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</si>
  <si>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</si>
  <si>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</si>
  <si>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</si>
  <si>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</si>
  <si>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</si>
  <si>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</si>
  <si>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</si>
  <si>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</si>
  <si>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</si>
  <si>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</si>
  <si>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</si>
  <si>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</si>
  <si>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</si>
  <si>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</si>
  <si>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</si>
  <si>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</si>
  <si>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</si>
  <si>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</si>
  <si>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</si>
  <si>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</si>
  <si>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</si>
  <si>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</si>
  <si>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</si>
  <si>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</si>
  <si>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</si>
  <si>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</si>
  <si>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</si>
  <si>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</si>
  <si>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</si>
  <si>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</si>
  <si>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</si>
  <si>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</si>
  <si>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</si>
  <si>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</si>
  <si>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</si>
  <si>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</si>
  <si>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</si>
  <si>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</si>
  <si>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</si>
  <si>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</si>
  <si>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</si>
  <si>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</si>
  <si>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</si>
  <si>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</si>
  <si>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</si>
  <si>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</si>
  <si>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</si>
  <si>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</si>
  <si>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</si>
  <si>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</si>
  <si>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</si>
  <si>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</si>
  <si>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</si>
  <si>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</si>
  <si>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</si>
  <si>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</si>
  <si>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</si>
  <si>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</si>
  <si>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</si>
  <si>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</si>
  <si>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</si>
  <si>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</si>
  <si>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</si>
  <si>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</si>
  <si>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</si>
  <si>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</si>
  <si>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</si>
  <si>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</si>
  <si>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</si>
  <si>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</si>
  <si>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</si>
  <si>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</si>
  <si>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</si>
  <si>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</si>
  <si>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</si>
  <si>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</si>
  <si>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</si>
  <si>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</si>
  <si>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</si>
  <si>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</si>
  <si>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</si>
  <si>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</si>
  <si>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</si>
  <si>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</si>
  <si>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</si>
  <si>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</si>
  <si>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</si>
  <si>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</si>
  <si>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</si>
  <si>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</si>
  <si>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</si>
  <si>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</si>
  <si>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</si>
  <si>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</si>
  <si>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</si>
  <si>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</si>
  <si>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</si>
  <si>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</si>
  <si>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</si>
  <si>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</si>
  <si>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</si>
  <si>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</si>
  <si>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</si>
  <si>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</si>
  <si>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</si>
  <si>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</si>
  <si>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</si>
  <si>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</si>
  <si>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</si>
  <si>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</si>
  <si>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</si>
  <si>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</si>
  <si>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</si>
  <si>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</si>
  <si>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</si>
  <si>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</si>
  <si>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</si>
  <si>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</si>
  <si>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</si>
  <si>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</si>
  <si>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</si>
  <si>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</si>
  <si>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</si>
  <si>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</si>
  <si>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</si>
  <si>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</si>
  <si>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</si>
  <si>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</si>
  <si>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</si>
  <si>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</si>
  <si>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</si>
  <si>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</si>
  <si>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</si>
  <si>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</si>
  <si>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</si>
  <si>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</si>
  <si>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</si>
  <si>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</si>
  <si>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</si>
  <si>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</si>
  <si>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</si>
  <si>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</si>
  <si>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</si>
  <si>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</si>
  <si>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</si>
  <si>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</si>
  <si>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</si>
  <si>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</si>
  <si>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</si>
  <si>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</si>
  <si>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</si>
  <si>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</si>
  <si>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</si>
  <si>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</si>
  <si>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</si>
  <si>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</si>
  <si>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</si>
  <si>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</si>
  <si>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</si>
  <si>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</si>
  <si>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</si>
  <si>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</si>
  <si>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</si>
  <si>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</si>
  <si>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</si>
  <si>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</si>
  <si>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</si>
  <si>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</si>
  <si>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</si>
  <si>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</si>
  <si>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</si>
  <si>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</si>
  <si>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</si>
  <si>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</si>
  <si>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</si>
  <si>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</si>
  <si>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</si>
  <si>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</si>
  <si>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</si>
  <si>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</si>
  <si>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</si>
  <si>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</si>
  <si>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</si>
  <si>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</si>
  <si>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</si>
  <si>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</si>
  <si>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</si>
  <si>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</si>
  <si>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</si>
  <si>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</si>
  <si>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</si>
  <si>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</si>
  <si>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</si>
  <si>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</si>
  <si>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</si>
  <si>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</si>
  <si>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</si>
  <si>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</si>
  <si>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</si>
  <si>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</si>
  <si>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</si>
  <si>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</si>
  <si>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</si>
  <si>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</si>
  <si>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</si>
  <si>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</si>
  <si>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</si>
  <si>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</si>
  <si>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</si>
  <si>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</si>
  <si>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</si>
  <si>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</si>
  <si>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</si>
  <si>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</si>
  <si>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</si>
  <si>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</si>
  <si>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</si>
  <si>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</si>
  <si>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</si>
  <si>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</si>
  <si>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</si>
  <si>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</si>
  <si>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</si>
  <si>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</si>
  <si>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</si>
  <si>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</si>
  <si>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</si>
  <si>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</si>
  <si>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</si>
  <si>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</si>
  <si>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</si>
  <si>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</si>
  <si>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</si>
  <si>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</si>
  <si>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</si>
  <si>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</si>
  <si>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</si>
  <si>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</si>
  <si>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</si>
  <si>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</si>
  <si>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</si>
  <si>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</si>
  <si>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</si>
  <si>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</si>
  <si>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</si>
  <si>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</si>
  <si>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</si>
  <si>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</si>
  <si>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</si>
  <si>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</si>
  <si>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</si>
  <si>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</si>
  <si>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</si>
  <si>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</si>
  <si>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</si>
  <si>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</si>
  <si>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</si>
  <si>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</si>
  <si>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</si>
  <si>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</si>
  <si>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</si>
  <si>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</si>
  <si>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</si>
  <si>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</si>
  <si>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</si>
  <si>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</si>
  <si>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</si>
  <si>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</si>
  <si>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</si>
  <si>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</si>
  <si>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</si>
  <si>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</si>
  <si>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</si>
  <si>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</si>
  <si>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</si>
  <si>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</si>
  <si>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</si>
  <si>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</si>
  <si>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</si>
  <si>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</si>
  <si>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</si>
  <si>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</si>
  <si>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</si>
  <si>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</si>
  <si>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</si>
  <si>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</si>
  <si>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</si>
  <si>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</si>
  <si>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</si>
  <si>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</si>
  <si>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</si>
  <si>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</si>
  <si>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</si>
  <si>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</si>
  <si>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</si>
  <si>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</si>
  <si>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</si>
  <si>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</si>
  <si>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</si>
  <si>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</si>
  <si>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</si>
  <si>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</si>
  <si>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</si>
  <si>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</si>
  <si>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</si>
  <si>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</si>
  <si>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</si>
  <si>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</si>
  <si>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</si>
  <si>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</si>
  <si>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</si>
  <si>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</si>
  <si>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</si>
  <si>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</si>
  <si>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</si>
  <si>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</si>
  <si>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</si>
  <si>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</si>
  <si>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</si>
  <si>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</si>
  <si>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</si>
  <si>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</si>
  <si>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</si>
  <si>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</si>
  <si>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</si>
  <si>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</si>
  <si>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</si>
  <si>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</si>
  <si>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</si>
  <si>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</si>
  <si>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</si>
  <si>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</si>
  <si>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</si>
  <si>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</si>
  <si>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</si>
  <si>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</si>
  <si>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</si>
  <si>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</si>
  <si>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</si>
  <si>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</si>
  <si>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</si>
  <si>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</si>
  <si>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</si>
  <si>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</si>
  <si>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</si>
  <si>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</si>
  <si>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</si>
  <si>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</si>
  <si>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</si>
  <si>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</si>
  <si>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</si>
  <si>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</si>
  <si>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</si>
  <si>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</si>
  <si>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</si>
  <si>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</si>
  <si>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</si>
  <si>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</si>
  <si>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</si>
  <si>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</si>
  <si>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</si>
  <si>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</si>
  <si>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</si>
  <si>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</si>
  <si>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</si>
  <si>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</si>
  <si>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</si>
  <si>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</si>
  <si>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</si>
  <si>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</si>
  <si>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</si>
  <si>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</si>
  <si>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</si>
  <si>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</si>
  <si>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</si>
  <si>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</si>
  <si>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</si>
  <si>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</si>
  <si>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</si>
  <si>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</si>
  <si>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</si>
  <si>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</si>
  <si>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</si>
  <si>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</si>
  <si>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</si>
  <si>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</si>
  <si>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</si>
  <si>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</si>
  <si>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</si>
  <si>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</si>
  <si>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</si>
  <si>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</si>
  <si>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</si>
  <si>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</si>
  <si>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</si>
  <si>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</si>
  <si>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</si>
  <si>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</si>
  <si>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</si>
  <si>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</si>
  <si>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</si>
  <si>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</si>
  <si>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</si>
  <si>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</si>
  <si>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</si>
  <si>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</si>
  <si>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</si>
  <si>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</si>
  <si>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</si>
  <si>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</si>
  <si>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</si>
  <si>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</si>
  <si>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</si>
  <si>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</si>
  <si>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</si>
  <si>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</si>
  <si>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</si>
  <si>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</si>
  <si>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</si>
  <si>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</si>
  <si>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</si>
  <si>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</si>
  <si>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</si>
  <si>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</si>
  <si>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</si>
  <si>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</si>
  <si>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</si>
  <si>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</si>
  <si>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</si>
  <si>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</si>
  <si>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</si>
  <si>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</si>
  <si>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</si>
  <si>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</si>
  <si>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</si>
  <si>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</si>
  <si>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</si>
  <si>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</si>
  <si>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</si>
  <si>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</si>
  <si>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</si>
  <si>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</si>
  <si>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</si>
  <si>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</si>
  <si>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</si>
  <si>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</si>
  <si>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</si>
  <si>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</si>
  <si>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</si>
  <si>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</si>
  <si>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</si>
  <si>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</si>
  <si>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</si>
  <si>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</si>
  <si>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</si>
  <si>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</si>
  <si>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</si>
  <si>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</si>
  <si>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</si>
  <si>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</si>
  <si>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</si>
  <si>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</si>
  <si>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</si>
  <si>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</si>
  <si>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</si>
  <si>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</si>
  <si>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</si>
  <si>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</si>
  <si>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</si>
  <si>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</si>
  <si>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</si>
  <si>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</si>
  <si>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</si>
  <si>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</si>
  <si>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</si>
  <si>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</si>
  <si>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</si>
  <si>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</si>
  <si>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</si>
  <si>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</si>
  <si>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</si>
  <si>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</si>
  <si>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</si>
  <si>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</si>
  <si>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</si>
  <si>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</si>
  <si>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</si>
  <si>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</si>
  <si>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</si>
  <si>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</si>
  <si>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</si>
  <si>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</si>
  <si>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</si>
  <si>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</si>
  <si>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</si>
  <si>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</si>
  <si>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</si>
  <si>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</si>
  <si>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</si>
  <si>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</si>
  <si>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</si>
  <si>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</si>
  <si>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</si>
  <si>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</si>
  <si>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</si>
  <si>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</si>
  <si>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</si>
  <si>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</si>
  <si>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</si>
  <si>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</si>
  <si>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</si>
  <si>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</si>
  <si>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</si>
  <si>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</si>
  <si>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</si>
  <si>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</si>
  <si>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</si>
  <si>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</si>
  <si>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</si>
  <si>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</si>
  <si>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</si>
  <si>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</si>
  <si>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</si>
  <si>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</si>
  <si>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</si>
  <si>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</si>
  <si>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</si>
  <si>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</si>
  <si>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</si>
  <si>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</si>
  <si>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</si>
  <si>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</si>
  <si>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</si>
  <si>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</si>
  <si>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</si>
  <si>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</si>
  <si>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</si>
  <si>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</si>
  <si>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</si>
  <si>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</si>
  <si>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</si>
  <si>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</si>
  <si>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</si>
  <si>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</si>
  <si>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</si>
  <si>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</si>
  <si>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</si>
  <si>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</si>
  <si>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</si>
  <si>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</si>
  <si>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</si>
  <si>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</si>
  <si>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</si>
  <si>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</si>
  <si>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</si>
  <si>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</si>
  <si>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</si>
  <si>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</si>
  <si>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</si>
  <si>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</si>
  <si>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</si>
  <si>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</si>
  <si>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</si>
  <si>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</si>
  <si>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</si>
  <si>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</si>
  <si>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</si>
  <si>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</si>
  <si>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</si>
  <si>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</si>
  <si>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</si>
  <si>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</si>
  <si>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</si>
  <si>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</si>
  <si>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</si>
  <si>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</si>
  <si>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</si>
  <si>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</si>
  <si>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</si>
  <si>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</si>
  <si>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</si>
  <si>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</si>
  <si>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</si>
  <si>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</si>
  <si>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</si>
  <si>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</si>
  <si>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</si>
  <si>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</si>
  <si>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</si>
  <si>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</si>
  <si>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</si>
  <si>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</si>
  <si>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</si>
  <si>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</si>
  <si>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</si>
  <si>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</si>
  <si>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</si>
  <si>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</si>
  <si>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</si>
  <si>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</si>
  <si>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</si>
  <si>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</si>
  <si>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</si>
  <si>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</si>
  <si>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</si>
  <si>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</si>
  <si>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</si>
  <si>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</si>
  <si>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</si>
  <si>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</si>
  <si>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</si>
  <si>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</si>
  <si>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</si>
  <si>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</si>
  <si>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</si>
  <si>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</si>
  <si>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</si>
  <si>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</si>
  <si>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</si>
  <si>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</si>
  <si>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</si>
  <si>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</si>
  <si>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</si>
  <si>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</si>
  <si>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</si>
  <si>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</si>
  <si>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</si>
  <si>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</si>
  <si>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</si>
  <si>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</si>
  <si>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</si>
  <si>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</si>
  <si>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</si>
  <si>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</si>
  <si>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</si>
  <si>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</si>
  <si>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</si>
  <si>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</si>
  <si>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</si>
  <si>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</si>
  <si>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</si>
  <si>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</si>
  <si>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</si>
  <si>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</si>
  <si>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</si>
  <si>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</si>
  <si>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</si>
  <si>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</si>
  <si>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</si>
  <si>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</si>
  <si>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</si>
  <si>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</si>
  <si>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</si>
  <si>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</si>
  <si>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</si>
  <si>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</si>
  <si>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</si>
  <si>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</si>
  <si>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</si>
  <si>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</si>
  <si>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</si>
  <si>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</si>
  <si>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</si>
  <si>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</si>
  <si>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</si>
  <si>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</si>
  <si>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</si>
  <si>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</si>
  <si>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</si>
  <si>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</si>
  <si>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</si>
  <si>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</si>
  <si>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</si>
  <si>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</si>
  <si>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</si>
  <si>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</si>
  <si>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</si>
  <si>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</si>
  <si>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</si>
  <si>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</si>
  <si>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</si>
  <si>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</si>
  <si>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</si>
  <si>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</si>
  <si>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</si>
  <si>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</si>
  <si>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</si>
  <si>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</si>
  <si>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</si>
  <si>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</si>
  <si>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</si>
  <si>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</si>
  <si>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</si>
  <si>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</si>
  <si>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</si>
  <si>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</si>
  <si>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</si>
  <si>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</si>
  <si>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</si>
  <si>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</si>
  <si>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</si>
  <si>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</si>
  <si>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</si>
  <si>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</si>
  <si>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</si>
  <si>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</si>
  <si>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</si>
  <si>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</si>
  <si>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</si>
  <si>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</si>
  <si>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</si>
  <si>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</si>
  <si>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</si>
  <si>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</si>
  <si>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</si>
  <si>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</si>
  <si>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</si>
  <si>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</si>
  <si>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</si>
  <si>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</si>
  <si>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</si>
  <si>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</si>
  <si>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</si>
  <si>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</si>
  <si>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</si>
  <si>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</si>
  <si>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</si>
  <si>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</si>
  <si>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</si>
  <si>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</si>
  <si>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</si>
  <si>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</si>
  <si>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</si>
  <si>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</si>
  <si>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</si>
  <si>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</si>
  <si>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</si>
  <si>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</si>
  <si>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</si>
  <si>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</si>
  <si>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</si>
  <si>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</si>
  <si>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</si>
  <si>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</si>
  <si>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</si>
  <si>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</si>
  <si>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</si>
  <si>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</si>
  <si>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</si>
  <si>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</si>
  <si>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</si>
  <si>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</si>
  <si>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</si>
  <si>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</si>
  <si>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</si>
  <si>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</si>
  <si>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</si>
  <si>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</si>
  <si>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</si>
  <si>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</si>
  <si>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</si>
  <si>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</si>
  <si>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</si>
  <si>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</si>
  <si>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</si>
  <si>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</si>
  <si>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</si>
  <si>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</si>
  <si>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</si>
  <si>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</si>
  <si>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</si>
  <si>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</si>
  <si>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</si>
  <si>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</si>
  <si>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</si>
  <si>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</si>
  <si>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</si>
  <si>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</si>
  <si>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</si>
  <si>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</si>
  <si>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</si>
  <si>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</si>
  <si>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</si>
  <si>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</si>
  <si>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</si>
  <si>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</si>
  <si>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</si>
  <si>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</si>
  <si>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</si>
  <si>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</si>
  <si>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</si>
  <si>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</si>
  <si>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</si>
  <si>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</si>
  <si>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</si>
  <si>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</si>
  <si>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</si>
  <si>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</si>
  <si>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</si>
  <si>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</si>
  <si>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</si>
  <si>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</si>
  <si>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</si>
  <si>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</si>
  <si>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</si>
  <si>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</si>
  <si>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</si>
  <si>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</si>
  <si>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</si>
  <si>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</si>
  <si>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</si>
  <si>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</si>
  <si>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</si>
  <si>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</si>
  <si>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</si>
  <si>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</si>
  <si>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</si>
  <si>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</si>
  <si>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</si>
  <si>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</si>
  <si>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</si>
  <si>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</si>
  <si>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</si>
  <si>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</si>
  <si>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</si>
  <si>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</si>
  <si>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</si>
  <si>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</si>
  <si>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</si>
  <si>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</si>
  <si>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</si>
  <si>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</si>
  <si>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</si>
  <si>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</si>
  <si>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</si>
  <si>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</si>
  <si>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</si>
  <si>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</si>
  <si>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</si>
  <si>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</si>
  <si>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</si>
  <si>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</si>
  <si>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</si>
  <si>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</si>
  <si>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</si>
  <si>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</si>
  <si>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</si>
  <si>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</si>
  <si>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</si>
  <si>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</si>
  <si>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</si>
  <si>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</si>
  <si>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</si>
  <si>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</si>
  <si>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</si>
  <si>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</si>
  <si>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</si>
  <si>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</si>
  <si>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</si>
  <si>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</si>
  <si>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</si>
  <si>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</si>
  <si>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</si>
  <si>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</si>
  <si>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</si>
  <si>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</si>
  <si>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</si>
  <si>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</si>
  <si>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</si>
  <si>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</si>
  <si>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</si>
  <si>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</si>
  <si>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</si>
  <si>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</si>
  <si>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</si>
  <si>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</si>
  <si>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</si>
  <si>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</si>
  <si>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</si>
  <si>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</si>
  <si>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</si>
  <si>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</si>
  <si>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</si>
  <si>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</si>
  <si>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</si>
  <si>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</si>
  <si>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</si>
  <si>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</si>
  <si>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</si>
  <si>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</si>
  <si>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</si>
  <si>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</si>
  <si>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</si>
  <si>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</si>
  <si>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</si>
  <si>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</si>
  <si>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</si>
  <si>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</si>
  <si>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</si>
  <si>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</si>
  <si>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</si>
  <si>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</si>
  <si>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</si>
  <si>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</si>
  <si>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</si>
  <si>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</si>
  <si>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</si>
  <si>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</si>
  <si>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</si>
  <si>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</si>
  <si>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</si>
  <si>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</si>
  <si>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</si>
  <si>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</si>
  <si>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</si>
  <si>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</si>
  <si>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</si>
  <si>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</si>
  <si>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</si>
  <si>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</si>
  <si>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</si>
  <si>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</si>
  <si>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</si>
  <si>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</si>
  <si>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</si>
  <si>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</si>
  <si>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</si>
  <si>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</si>
  <si>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</si>
  <si>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</si>
  <si>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</si>
  <si>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</si>
  <si>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</si>
  <si>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</si>
  <si>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</si>
  <si>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</si>
  <si>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</si>
  <si>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</si>
  <si>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</si>
  <si>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</si>
  <si>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</si>
  <si>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</si>
  <si>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</si>
  <si>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</si>
  <si>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</si>
  <si>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</si>
  <si>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</si>
  <si>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</si>
  <si>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</si>
  <si>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</si>
  <si>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</si>
  <si>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</si>
  <si>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</si>
  <si>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</si>
  <si>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</si>
  <si>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</si>
  <si>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</si>
  <si>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</si>
  <si>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</si>
  <si>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</si>
  <si>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</si>
  <si>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</si>
  <si>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</si>
  <si>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</si>
  <si>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</si>
  <si>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</si>
  <si>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</si>
  <si>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</si>
  <si>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</si>
  <si>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</si>
  <si>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</si>
  <si>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</si>
  <si>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</si>
  <si>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</si>
  <si>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</si>
  <si>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</si>
  <si>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</si>
  <si>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</si>
  <si>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</si>
  <si>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</si>
  <si>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</si>
  <si>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</si>
  <si>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</si>
  <si>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</si>
  <si>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</si>
  <si>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</si>
  <si>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</si>
  <si>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</si>
  <si>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</si>
  <si>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</si>
  <si>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</si>
  <si>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</si>
  <si>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</si>
  <si>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</si>
  <si>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</si>
  <si>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</si>
  <si>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</si>
  <si>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</si>
  <si>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</si>
  <si>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</si>
  <si>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</si>
  <si>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</si>
  <si>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</si>
  <si>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</si>
  <si>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</si>
  <si>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</si>
  <si>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</si>
  <si>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</si>
  <si>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</si>
  <si>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</si>
  <si>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</si>
  <si>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</si>
  <si>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</si>
  <si>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</si>
  <si>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</si>
  <si>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</si>
  <si>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</si>
  <si>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</si>
  <si>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</si>
  <si>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</si>
  <si>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</si>
  <si>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</si>
  <si>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</si>
  <si>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</si>
  <si>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</si>
  <si>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</si>
  <si>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</si>
  <si>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</si>
  <si>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</si>
  <si>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</si>
  <si>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</si>
  <si>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</si>
  <si>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</si>
  <si>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</si>
  <si>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</si>
  <si>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</si>
  <si>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</si>
  <si>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</si>
  <si>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</si>
  <si>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</si>
  <si>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</si>
  <si>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</si>
  <si>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</si>
  <si>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</si>
  <si>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</si>
  <si>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</si>
  <si>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</si>
  <si>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</si>
  <si>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</si>
  <si>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</si>
  <si>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</si>
  <si>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</si>
  <si>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</si>
  <si>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</si>
  <si>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</si>
  <si>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</si>
  <si>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</si>
  <si>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</si>
  <si>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</si>
  <si>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</si>
  <si>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</si>
  <si>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</si>
  <si>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</si>
  <si>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</si>
  <si>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</si>
  <si>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</si>
  <si>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</si>
  <si>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</si>
  <si>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</si>
  <si>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</si>
  <si>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</si>
  <si>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</si>
  <si>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</si>
  <si>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</si>
  <si>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</si>
  <si>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</si>
  <si>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</si>
  <si>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</si>
  <si>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</si>
  <si>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</si>
  <si>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</si>
  <si>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</si>
  <si>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</si>
  <si>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</si>
  <si>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</si>
  <si>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</si>
  <si>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</si>
  <si>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</si>
  <si>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</si>
  <si>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</si>
  <si>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</si>
  <si>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</si>
  <si>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</si>
  <si>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</si>
  <si>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</si>
  <si>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</si>
  <si>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</si>
  <si>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</si>
  <si>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</si>
  <si>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</si>
  <si>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</si>
  <si>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</si>
  <si>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</si>
  <si>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</si>
  <si>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</si>
  <si>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</si>
  <si>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</si>
  <si>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</si>
  <si>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</si>
  <si>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</si>
  <si>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</si>
  <si>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</si>
  <si>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</si>
  <si>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</si>
  <si>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</si>
  <si>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</si>
  <si>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</si>
  <si>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</si>
  <si>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</si>
  <si>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</si>
  <si>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</si>
  <si>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</si>
  <si>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</si>
  <si>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</si>
  <si>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</si>
  <si>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</si>
  <si>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</si>
  <si>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</si>
  <si>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</si>
  <si>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</si>
  <si>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</si>
  <si>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</si>
  <si>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</si>
  <si>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</si>
  <si>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</si>
  <si>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</si>
  <si>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</si>
  <si>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</si>
  <si>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</si>
  <si>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</si>
  <si>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</si>
  <si>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</si>
  <si>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</si>
  <si>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</si>
  <si>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</si>
  <si>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</si>
  <si>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</si>
  <si>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</si>
  <si>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</si>
  <si>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</si>
  <si>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</si>
  <si>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</si>
  <si>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</si>
  <si>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</si>
  <si>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</si>
  <si>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</si>
  <si>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</si>
  <si>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</si>
  <si>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</si>
  <si>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</si>
  <si>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</si>
  <si>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</si>
  <si>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</si>
  <si>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</si>
  <si>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</si>
  <si>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</si>
  <si>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</si>
  <si>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</si>
  <si>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</si>
  <si>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</si>
  <si>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</si>
  <si>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</si>
  <si>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</si>
  <si>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</si>
  <si>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</si>
  <si>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</si>
  <si>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</si>
  <si>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</si>
  <si>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</si>
  <si>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</si>
  <si>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</si>
  <si>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</si>
  <si>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</si>
  <si>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</si>
  <si>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</si>
  <si>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</si>
  <si>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</si>
  <si>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</si>
  <si>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</si>
  <si>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</si>
  <si>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</si>
  <si>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</si>
  <si>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</si>
  <si>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</si>
  <si>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</si>
  <si>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</si>
  <si>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</si>
  <si>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</si>
  <si>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</si>
  <si>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</si>
  <si>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</si>
  <si>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</si>
  <si>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</si>
  <si>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</si>
  <si>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</si>
  <si>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</si>
  <si>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</si>
  <si>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</si>
  <si>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</si>
  <si>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</si>
  <si>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</si>
  <si>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</si>
  <si>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</si>
  <si>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</si>
  <si>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</si>
  <si>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</si>
  <si>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</si>
  <si>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</si>
  <si>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</si>
  <si>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</si>
  <si>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</si>
  <si>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</si>
  <si>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</si>
  <si>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</si>
  <si>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</si>
  <si>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</si>
  <si>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</si>
  <si>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</si>
  <si>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</si>
  <si>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</si>
  <si>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</si>
  <si>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</si>
  <si>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</si>
  <si>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</si>
  <si>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</si>
  <si>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</si>
  <si>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</si>
  <si>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</si>
  <si>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</si>
  <si>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</si>
  <si>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</si>
  <si>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</si>
  <si>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</si>
  <si>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</si>
  <si>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</si>
  <si>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</si>
  <si>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</si>
  <si>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</si>
  <si>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</si>
  <si>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</si>
  <si>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</si>
  <si>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</si>
  <si>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</si>
  <si>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</si>
  <si>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</si>
  <si>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</si>
  <si>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</si>
  <si>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</si>
  <si>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</si>
  <si>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</si>
  <si>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</si>
  <si>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</si>
  <si>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</si>
  <si>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</si>
  <si>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</si>
  <si>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</si>
  <si>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</si>
  <si>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</si>
  <si>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</si>
  <si>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</si>
  <si>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</si>
  <si>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</si>
  <si>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</si>
  <si>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</si>
  <si>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</si>
  <si>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</si>
  <si>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</si>
  <si>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</si>
  <si>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</si>
  <si>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</si>
  <si>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</si>
  <si>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</si>
  <si>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</si>
  <si>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</si>
  <si>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</si>
  <si>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</si>
  <si>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</si>
  <si>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</si>
  <si>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</si>
  <si>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</si>
  <si>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</si>
  <si>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</si>
  <si>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</si>
  <si>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</si>
  <si>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</si>
  <si>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</si>
  <si>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</si>
  <si>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</si>
  <si>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</si>
  <si>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</si>
  <si>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</si>
  <si>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</si>
  <si>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</si>
  <si>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</si>
  <si>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</si>
  <si>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</si>
  <si>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</si>
  <si>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</si>
  <si>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</si>
  <si>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</si>
  <si>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</si>
  <si>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</si>
  <si>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</si>
  <si>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</si>
  <si>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</si>
  <si>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</si>
  <si>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</si>
  <si>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</si>
  <si>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</si>
  <si>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</si>
  <si>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</si>
  <si>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</si>
  <si>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</si>
  <si>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</si>
  <si>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</si>
  <si>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</si>
  <si>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</si>
  <si>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</si>
  <si>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</si>
  <si>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</si>
  <si>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</si>
  <si>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</si>
  <si>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</si>
  <si>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</si>
  <si>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</si>
  <si>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</si>
  <si>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</si>
  <si>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</si>
  <si>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</si>
  <si>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</si>
  <si>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</si>
  <si>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</si>
  <si>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</si>
  <si>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</si>
  <si>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</si>
  <si>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</si>
  <si>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</si>
  <si>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</si>
  <si>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</si>
  <si>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</si>
  <si>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</si>
  <si>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</si>
  <si>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</si>
  <si>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</si>
  <si>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</si>
  <si>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</si>
  <si>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</si>
  <si>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</si>
  <si>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</si>
  <si>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</si>
  <si>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</si>
  <si>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</si>
  <si>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</si>
  <si>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</si>
  <si>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</si>
  <si>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</si>
  <si>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</si>
  <si>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</si>
  <si>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</si>
  <si>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</si>
  <si>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</si>
  <si>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</si>
  <si>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</si>
  <si>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</si>
  <si>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</si>
  <si>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</si>
  <si>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</si>
  <si>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</si>
  <si>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</si>
  <si>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</si>
  <si>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</si>
  <si>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</si>
  <si>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</si>
  <si>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</si>
  <si>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</si>
  <si>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</si>
  <si>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</si>
  <si>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</si>
  <si>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</si>
  <si>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</si>
  <si>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</si>
  <si>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</si>
  <si>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</si>
  <si>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</si>
  <si>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</si>
  <si>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</si>
  <si>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</si>
  <si>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</si>
  <si>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</si>
  <si>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</si>
  <si>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</si>
  <si>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</si>
  <si>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</si>
  <si>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</si>
  <si>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</si>
  <si>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</si>
  <si>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</si>
  <si>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</si>
  <si>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</si>
  <si>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</si>
  <si>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</si>
  <si>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</si>
  <si>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</si>
  <si>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</si>
  <si>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</si>
  <si>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</si>
  <si>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</si>
  <si>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</si>
  <si>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</si>
  <si>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</si>
  <si>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</si>
  <si>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</si>
  <si>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</si>
  <si>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</si>
  <si>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</si>
  <si>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</si>
  <si>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</si>
  <si>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</si>
  <si>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</si>
  <si>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</si>
  <si>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</si>
  <si>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</si>
  <si>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</si>
  <si>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</si>
  <si>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</si>
  <si>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</si>
  <si>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</si>
  <si>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</si>
  <si>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</si>
  <si>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</si>
  <si>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</si>
  <si>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</si>
  <si>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</si>
  <si>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</si>
  <si>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</si>
  <si>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</si>
  <si>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</si>
  <si>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</si>
  <si>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</si>
  <si>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</si>
  <si>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</si>
  <si>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</si>
  <si>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</si>
  <si>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</si>
  <si>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</si>
  <si>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</si>
  <si>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</si>
  <si>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</si>
  <si>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</si>
  <si>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</si>
  <si>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</si>
  <si>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</si>
  <si>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</si>
  <si>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</si>
  <si>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</si>
  <si>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</si>
  <si>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</si>
  <si>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</si>
  <si>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</si>
  <si>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</si>
  <si>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</si>
  <si>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</si>
  <si>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</si>
  <si>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</si>
  <si>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</si>
  <si>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</si>
  <si>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</si>
  <si>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</si>
  <si>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</si>
  <si>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</si>
  <si>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</si>
  <si>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</si>
  <si>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</si>
  <si>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</si>
  <si>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</si>
  <si>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</si>
  <si>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</si>
  <si>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</si>
  <si>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</si>
  <si>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</si>
  <si>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</si>
  <si>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</si>
  <si>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</si>
  <si>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</si>
  <si>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</si>
  <si>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</si>
  <si>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</si>
  <si>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</si>
  <si>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</si>
  <si>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</si>
  <si>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</si>
  <si>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</si>
  <si>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</si>
  <si>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</si>
  <si>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</si>
  <si>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</si>
  <si>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</si>
  <si>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</si>
  <si>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</si>
  <si>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</si>
  <si>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</si>
  <si>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</si>
  <si>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</si>
  <si>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</si>
  <si>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</si>
  <si>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</si>
  <si>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</si>
  <si>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</si>
  <si>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</si>
  <si>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</si>
  <si>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</si>
  <si>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</si>
  <si>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</si>
  <si>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</si>
  <si>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</si>
  <si>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</si>
  <si>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</si>
  <si>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</si>
  <si>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</si>
  <si>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</si>
  <si>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</si>
  <si>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</si>
  <si>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</si>
  <si>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</si>
  <si>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</si>
  <si>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</si>
  <si>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</si>
  <si>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</si>
  <si>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</si>
  <si>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</si>
  <si>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</si>
  <si>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</si>
  <si>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</si>
  <si>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</si>
  <si>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</si>
  <si>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</si>
  <si>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</si>
  <si>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</si>
  <si>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</si>
  <si>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</si>
  <si>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</si>
  <si>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</si>
  <si>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</si>
  <si>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</si>
  <si>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</si>
  <si>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</si>
  <si>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</si>
  <si>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</si>
  <si>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</si>
  <si>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</si>
  <si>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</si>
  <si>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</si>
  <si>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</si>
  <si>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</si>
  <si>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</si>
  <si>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</si>
  <si>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</si>
  <si>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</si>
  <si>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</si>
  <si>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</si>
  <si>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</si>
  <si>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</si>
  <si>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</si>
  <si>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</si>
  <si>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</si>
  <si>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</si>
  <si>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</si>
  <si>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</si>
  <si>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</si>
  <si>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</si>
  <si>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</si>
  <si>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</si>
  <si>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</si>
  <si>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</si>
  <si>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</si>
  <si>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</si>
  <si>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</si>
  <si>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</si>
  <si>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</si>
  <si>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</si>
  <si>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</si>
  <si>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</si>
  <si>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</si>
  <si>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</si>
  <si>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</si>
  <si>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</si>
  <si>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</si>
  <si>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</si>
  <si>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</si>
  <si>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</si>
  <si>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</si>
  <si>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</si>
  <si>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</si>
  <si>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</si>
  <si>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</si>
  <si>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</si>
  <si>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</si>
  <si>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</si>
  <si>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</si>
  <si>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</si>
  <si>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</si>
  <si>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</si>
  <si>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</si>
  <si>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</si>
  <si>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</si>
  <si>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</si>
  <si>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</si>
  <si>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</si>
  <si>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</si>
  <si>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</si>
  <si>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</si>
  <si>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</si>
  <si>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</si>
  <si>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</si>
  <si>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</si>
  <si>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</si>
  <si>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</si>
  <si>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</si>
  <si>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</si>
  <si>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</si>
  <si>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</si>
  <si>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</si>
  <si>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</si>
  <si>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</si>
  <si>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</si>
  <si>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</si>
  <si>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</si>
  <si>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</si>
  <si>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</si>
  <si>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</si>
  <si>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</si>
  <si>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</si>
  <si>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</si>
  <si>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</si>
  <si>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</si>
  <si>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</si>
  <si>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</si>
  <si>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</si>
  <si>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</si>
  <si>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</si>
  <si>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</si>
  <si>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</si>
  <si>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</si>
  <si>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</si>
  <si>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</si>
  <si>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</si>
  <si>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</si>
  <si>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</si>
  <si>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</si>
  <si>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</si>
  <si>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</si>
  <si>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</si>
  <si>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</si>
  <si>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</si>
  <si>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</si>
  <si>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</si>
  <si>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</si>
  <si>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</si>
  <si>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</si>
  <si>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</si>
  <si>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</si>
  <si>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</si>
  <si>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</si>
  <si>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</si>
  <si>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</si>
  <si>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</si>
  <si>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</si>
  <si>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</si>
  <si>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</si>
  <si>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</si>
  <si>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</si>
  <si>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</si>
  <si>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</si>
  <si>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</si>
  <si>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</si>
  <si>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</si>
  <si>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</si>
  <si>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</si>
  <si>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</si>
  <si>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</si>
  <si>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</si>
  <si>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</si>
  <si>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</si>
  <si>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</si>
  <si>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</si>
  <si>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</si>
  <si>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</si>
  <si>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</si>
  <si>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</si>
  <si>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</si>
  <si>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</si>
  <si>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</si>
  <si>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</si>
  <si>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</si>
  <si>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</si>
  <si>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</si>
  <si>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</si>
  <si>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</si>
  <si>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</si>
  <si>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</si>
  <si>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</si>
  <si>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</si>
  <si>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</si>
  <si>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</si>
  <si>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</si>
  <si>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</si>
  <si>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</si>
  <si>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</si>
  <si>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</si>
  <si>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</si>
  <si>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</si>
  <si>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</si>
  <si>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</si>
  <si>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</si>
  <si>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</si>
  <si>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</si>
  <si>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</si>
  <si>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</si>
  <si>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</si>
  <si>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</si>
  <si>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</si>
  <si>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</si>
  <si>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</si>
  <si>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</si>
  <si>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</si>
  <si>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</si>
  <si>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</si>
  <si>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</si>
  <si>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</si>
  <si>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</si>
  <si>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</si>
  <si>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</si>
  <si>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</si>
  <si>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</si>
  <si>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</si>
  <si>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</si>
  <si>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</si>
  <si>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</si>
  <si>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</si>
  <si>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</si>
  <si>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</si>
  <si>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</si>
  <si>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</si>
  <si>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</si>
  <si>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</si>
  <si>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</si>
  <si>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</si>
  <si>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</si>
  <si>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</si>
  <si>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</si>
  <si>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</si>
  <si>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</si>
  <si>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</si>
  <si>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</si>
  <si>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</si>
  <si>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</si>
  <si>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</si>
  <si>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</si>
  <si>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</si>
  <si>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</si>
  <si>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</si>
  <si>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</si>
  <si>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</si>
  <si>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</si>
  <si>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</si>
  <si>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</si>
  <si>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</si>
  <si>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</si>
  <si>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</si>
  <si>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</si>
  <si>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</si>
  <si>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</si>
  <si>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</si>
  <si>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</si>
  <si>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</si>
  <si>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</si>
  <si>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</si>
  <si>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</si>
  <si>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</si>
  <si>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</si>
  <si>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</si>
  <si>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</si>
  <si>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</si>
  <si>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</si>
  <si>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</si>
  <si>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</si>
  <si>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</si>
  <si>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</si>
  <si>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</si>
  <si>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</si>
  <si>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</si>
  <si>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</si>
  <si>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</si>
  <si>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</si>
  <si>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</si>
  <si>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</si>
  <si>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</si>
  <si>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</si>
  <si>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</si>
  <si>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</si>
  <si>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</si>
  <si>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</si>
  <si>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</si>
  <si>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</si>
  <si>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</si>
  <si>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</si>
  <si>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</si>
  <si>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</si>
  <si>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</si>
  <si>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</si>
  <si>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</si>
  <si>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</si>
  <si>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</si>
  <si>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</si>
  <si>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</si>
  <si>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</si>
  <si>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</si>
  <si>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</si>
  <si>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</si>
  <si>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</si>
  <si>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</si>
  <si>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</si>
  <si>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</si>
  <si>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</si>
  <si>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</si>
  <si>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</si>
  <si>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</si>
  <si>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</si>
  <si>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</si>
  <si>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</si>
  <si>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</si>
  <si>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</si>
  <si>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</si>
  <si>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</si>
  <si>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</si>
  <si>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</si>
  <si>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</si>
  <si>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</si>
  <si>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</si>
  <si>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</si>
  <si>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</si>
  <si>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</si>
  <si>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</si>
  <si>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</si>
  <si>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</si>
  <si>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</si>
  <si>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</si>
  <si>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</si>
  <si>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</si>
  <si>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</si>
  <si>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</si>
  <si>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</si>
  <si>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</si>
  <si>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</si>
  <si>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</si>
  <si>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</si>
  <si>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</si>
  <si>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</si>
  <si>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</si>
  <si>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</si>
  <si>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</si>
  <si>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</si>
  <si>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</si>
  <si>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</si>
  <si>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</si>
  <si>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</si>
  <si>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</si>
  <si>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</si>
  <si>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</si>
  <si>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</si>
  <si>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</si>
  <si>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</si>
  <si>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</si>
  <si>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</si>
  <si>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</si>
  <si>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</si>
  <si>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</si>
  <si>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</si>
  <si>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</si>
  <si>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</si>
  <si>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</si>
  <si>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</si>
  <si>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</si>
  <si>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</si>
  <si>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</si>
  <si>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</si>
  <si>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</si>
  <si>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</si>
  <si>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</si>
  <si>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</si>
  <si>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</si>
  <si>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</si>
  <si>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</si>
  <si>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</si>
  <si>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</si>
  <si>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</si>
  <si>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</si>
  <si>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</si>
  <si>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</si>
  <si>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</si>
  <si>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</si>
  <si>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</si>
  <si>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</si>
  <si>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</si>
  <si>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</si>
  <si>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</si>
  <si>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</si>
  <si>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</si>
  <si>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</si>
  <si>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</si>
  <si>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</si>
  <si>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</si>
  <si>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</si>
  <si>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</si>
  <si>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</si>
  <si>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</si>
  <si>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</si>
  <si>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</si>
  <si>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</si>
  <si>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</si>
  <si>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</si>
  <si>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</si>
  <si>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</si>
  <si>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</si>
  <si>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</si>
  <si>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</si>
  <si>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</si>
  <si>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</si>
  <si>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</si>
  <si>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</si>
  <si>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</si>
  <si>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</si>
  <si>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</si>
  <si>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</si>
  <si>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</si>
  <si>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</si>
  <si>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</si>
  <si>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</si>
  <si>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</si>
  <si>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</si>
  <si>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</si>
  <si>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</si>
  <si>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</si>
  <si>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</si>
  <si>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</si>
  <si>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</si>
  <si>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</si>
  <si>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</si>
  <si>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</si>
  <si>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</si>
  <si>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</si>
  <si>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</si>
  <si>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</si>
  <si>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</si>
  <si>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</si>
  <si>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</si>
  <si>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</si>
  <si>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</si>
  <si>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</si>
  <si>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</si>
  <si>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</si>
  <si>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</si>
  <si>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</si>
  <si>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</si>
  <si>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</si>
  <si>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</si>
  <si>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</si>
  <si>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</si>
  <si>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</si>
  <si>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</si>
  <si>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</si>
  <si>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</si>
  <si>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</si>
  <si>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</si>
  <si>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</si>
  <si>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</si>
  <si>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</si>
  <si>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</si>
  <si>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</si>
  <si>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</si>
  <si>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</si>
  <si>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</si>
  <si>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</si>
  <si>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</si>
  <si>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</si>
  <si>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</si>
  <si>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</si>
  <si>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</si>
  <si>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</si>
  <si>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</si>
  <si>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</si>
  <si>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</si>
  <si>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</si>
  <si>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</si>
  <si>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</si>
  <si>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</si>
  <si>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</si>
  <si>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</si>
  <si>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</si>
  <si>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</si>
  <si>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</si>
  <si>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</si>
  <si>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</si>
  <si>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</si>
  <si>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</si>
  <si>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</si>
  <si>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</si>
  <si>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</si>
  <si>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</si>
  <si>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</si>
  <si>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</si>
  <si>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</si>
  <si>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</si>
  <si>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</si>
  <si>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</si>
  <si>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</si>
  <si>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</si>
  <si>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</si>
  <si>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</si>
  <si>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</si>
  <si>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</si>
  <si>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</si>
  <si>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</si>
  <si>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</si>
  <si>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</si>
  <si>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</si>
  <si>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</si>
  <si>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</si>
  <si>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</si>
  <si>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</si>
  <si>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</si>
  <si>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</si>
  <si>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</si>
  <si>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</si>
  <si>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</si>
  <si>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</si>
  <si>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</si>
  <si>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</si>
  <si>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</si>
  <si>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</si>
  <si>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</si>
  <si>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</si>
  <si>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</si>
  <si>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</si>
  <si>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</si>
  <si>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</si>
  <si>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</si>
  <si>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</si>
  <si>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</si>
  <si>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</si>
  <si>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</si>
  <si>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</si>
  <si>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</si>
  <si>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</si>
  <si>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</si>
  <si>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</si>
  <si>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</si>
  <si>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</si>
  <si>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</si>
  <si>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</si>
  <si>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</si>
  <si>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</si>
  <si>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</si>
  <si>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</si>
  <si>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</si>
  <si>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</si>
  <si>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</si>
  <si>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</si>
  <si>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</si>
  <si>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</si>
  <si>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</si>
  <si>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</si>
  <si>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</si>
  <si>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</si>
  <si>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</si>
  <si>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</si>
  <si>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</si>
  <si>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</si>
  <si>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</si>
  <si>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</si>
  <si>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</si>
  <si>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</si>
  <si>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</si>
  <si>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</si>
  <si>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</si>
  <si>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</si>
  <si>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</si>
  <si>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</si>
  <si>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</si>
  <si>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</si>
  <si>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</si>
  <si>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</si>
  <si>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</si>
  <si>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</si>
  <si>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</si>
  <si>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</si>
  <si>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</si>
  <si>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</si>
  <si>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</si>
  <si>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</si>
  <si>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</si>
  <si>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</si>
  <si>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</si>
  <si>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</si>
  <si>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</si>
  <si>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</si>
  <si>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</si>
  <si>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</si>
  <si>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</si>
  <si>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</si>
  <si>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</si>
  <si>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</si>
  <si>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</si>
  <si>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</si>
  <si>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</si>
  <si>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</si>
  <si>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</si>
  <si>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</si>
  <si>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</si>
  <si>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</si>
  <si>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</si>
  <si>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</si>
  <si>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</si>
  <si>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</si>
  <si>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</si>
  <si>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</si>
  <si>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</si>
  <si>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</si>
  <si>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</si>
  <si>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</si>
  <si>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</si>
  <si>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</si>
  <si>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</si>
  <si>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</si>
  <si>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</si>
  <si>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</si>
  <si>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</si>
  <si>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</si>
  <si>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</si>
  <si>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</si>
  <si>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</si>
  <si>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</si>
  <si>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</si>
  <si>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</si>
  <si>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</si>
  <si>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</si>
  <si>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</si>
  <si>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</si>
  <si>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</si>
  <si>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</si>
  <si>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</si>
  <si>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</si>
  <si>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</si>
  <si>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</si>
  <si>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</si>
  <si>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</si>
  <si>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</si>
  <si>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</si>
  <si>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</si>
  <si>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</si>
  <si>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</si>
  <si>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</si>
  <si>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</si>
  <si>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</si>
  <si>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</si>
  <si>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</si>
  <si>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</si>
  <si>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</si>
  <si>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</si>
  <si>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</si>
  <si>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</si>
  <si>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</si>
  <si>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</si>
  <si>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</si>
  <si>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</si>
  <si>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</si>
  <si>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</si>
  <si>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</si>
  <si>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</si>
  <si>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</si>
  <si>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</si>
  <si>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</si>
  <si>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</si>
  <si>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</si>
  <si>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</si>
  <si>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</si>
  <si>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</si>
  <si>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</si>
  <si>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</si>
  <si>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</si>
  <si>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</si>
  <si>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</si>
  <si>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</si>
  <si>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</si>
  <si>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</si>
  <si>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</si>
  <si>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</si>
  <si>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</si>
  <si>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</si>
  <si>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</si>
  <si>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</si>
  <si>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</si>
  <si>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</si>
  <si>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</si>
  <si>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</si>
  <si>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</si>
  <si>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</si>
  <si>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</si>
  <si>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</si>
  <si>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</si>
  <si>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</si>
  <si>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</si>
  <si>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</si>
  <si>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</si>
  <si>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</si>
  <si>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</si>
  <si>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</si>
  <si>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</si>
  <si>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</si>
  <si>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</si>
  <si>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</si>
  <si>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</si>
  <si>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</si>
  <si>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</si>
  <si>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</si>
  <si>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</si>
  <si>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</si>
  <si>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</si>
  <si>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</si>
  <si>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</si>
  <si>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</si>
  <si>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</si>
  <si>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</si>
  <si>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</si>
  <si>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</si>
  <si>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</si>
  <si>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</si>
  <si>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</si>
  <si>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</si>
  <si>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</si>
  <si>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</si>
  <si>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</si>
  <si>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</si>
  <si>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</si>
  <si>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</si>
  <si>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</si>
  <si>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</si>
  <si>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</si>
  <si>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</si>
  <si>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</si>
  <si>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</si>
  <si>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</si>
  <si>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</si>
  <si>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</si>
  <si>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</si>
  <si>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</si>
  <si>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</si>
  <si>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</si>
  <si>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</si>
  <si>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</si>
  <si>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</si>
  <si>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</si>
  <si>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</si>
  <si>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</si>
  <si>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</si>
  <si>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</si>
  <si>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</si>
  <si>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</si>
  <si>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</si>
  <si>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</si>
  <si>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</si>
  <si>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</si>
  <si>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</si>
  <si>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</si>
  <si>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</si>
  <si>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</si>
  <si>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</si>
  <si>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</si>
  <si>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</si>
  <si>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</si>
  <si>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</si>
  <si>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</si>
  <si>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</si>
  <si>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</si>
  <si>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</si>
  <si>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</si>
  <si>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</si>
  <si>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</si>
  <si>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</si>
  <si>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</si>
  <si>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</si>
  <si>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</si>
  <si>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</si>
  <si>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</si>
  <si>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</si>
  <si>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</si>
  <si>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</si>
  <si>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</si>
  <si>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</si>
  <si>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</si>
  <si>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</si>
  <si>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</si>
  <si>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</si>
  <si>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</si>
  <si>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</si>
  <si>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</si>
  <si>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</si>
  <si>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</si>
  <si>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</si>
  <si>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</si>
  <si>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</si>
  <si>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</si>
  <si>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</si>
  <si>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</si>
  <si>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</si>
  <si>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</si>
  <si>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</si>
  <si>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</si>
  <si>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</si>
  <si>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</si>
  <si>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</si>
  <si>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</si>
  <si>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</si>
  <si>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</si>
  <si>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</si>
  <si>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</si>
  <si>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</si>
  <si>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</si>
  <si>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</si>
  <si>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</si>
  <si>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</si>
  <si>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</si>
  <si>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</si>
  <si>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</si>
  <si>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</si>
  <si>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</si>
  <si>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</si>
  <si>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</si>
  <si>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</si>
  <si>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</si>
  <si>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</si>
  <si>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</si>
  <si>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</si>
  <si>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</si>
  <si>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</si>
  <si>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</si>
  <si>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</si>
  <si>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</si>
  <si>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</si>
  <si>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</si>
  <si>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</si>
  <si>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</si>
  <si>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</si>
  <si>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</si>
  <si>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</si>
  <si>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</si>
  <si>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</si>
  <si>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</si>
  <si>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</si>
  <si>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</si>
  <si>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</si>
  <si>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</si>
  <si>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</si>
  <si>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</si>
  <si>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</si>
  <si>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</si>
  <si>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</si>
  <si>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</si>
  <si>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</si>
  <si>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</si>
  <si>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</si>
  <si>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</si>
  <si>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</si>
  <si>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</si>
  <si>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</si>
  <si>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</si>
  <si>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</si>
  <si>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</si>
  <si>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</si>
  <si>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</si>
  <si>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</si>
  <si>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</si>
  <si>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</si>
  <si>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</si>
  <si>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</si>
  <si>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</si>
  <si>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</si>
  <si>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</si>
  <si>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</si>
  <si>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</si>
  <si>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</si>
  <si>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</si>
  <si>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</si>
  <si>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</si>
  <si>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</si>
  <si>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</si>
  <si>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</si>
  <si>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</si>
  <si>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</si>
  <si>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</si>
  <si>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</si>
  <si>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</si>
  <si>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</si>
  <si>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</si>
  <si>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</si>
  <si>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</si>
  <si>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</si>
  <si>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</si>
  <si>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</si>
  <si>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</si>
  <si>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</si>
  <si>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</si>
  <si>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</si>
  <si>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</si>
  <si>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</si>
  <si>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</si>
  <si>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</si>
  <si>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</si>
  <si>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</si>
  <si>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</si>
  <si>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</si>
  <si>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</si>
  <si>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</si>
  <si>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</si>
  <si>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</si>
  <si>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</si>
  <si>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</si>
  <si>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</si>
  <si>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</si>
  <si>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</si>
  <si>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</si>
  <si>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</si>
  <si>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</si>
  <si>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</si>
  <si>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</si>
  <si>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</si>
  <si>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</si>
  <si>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</si>
  <si>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</si>
  <si>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</si>
  <si>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</si>
  <si>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</si>
  <si>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</si>
  <si>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</si>
  <si>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</si>
  <si>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</si>
  <si>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</si>
  <si>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</si>
  <si>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</si>
  <si>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</si>
  <si>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</si>
  <si>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</si>
  <si>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</si>
  <si>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</si>
  <si>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</si>
  <si>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</si>
  <si>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</si>
  <si>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</si>
  <si>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</si>
  <si>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</si>
  <si>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</si>
  <si>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</si>
  <si>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</si>
  <si>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</si>
  <si>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</si>
  <si>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</si>
  <si>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</si>
  <si>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</si>
  <si>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</si>
  <si>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</si>
  <si>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</si>
  <si>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</si>
  <si>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</si>
  <si>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</si>
  <si>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</si>
  <si>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</si>
  <si>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</si>
  <si>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</si>
  <si>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</si>
  <si>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</si>
  <si>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</si>
  <si>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</si>
  <si>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</si>
  <si>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</si>
  <si>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</si>
  <si>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</si>
  <si>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</si>
  <si>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</si>
  <si>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</si>
  <si>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</si>
  <si>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</si>
  <si>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</si>
  <si>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</si>
  <si>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</si>
  <si>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</si>
  <si>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</si>
  <si>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</si>
  <si>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</si>
  <si>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</si>
  <si>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</si>
  <si>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</si>
  <si>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</si>
  <si>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</si>
  <si>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</si>
  <si>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</si>
  <si>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</si>
  <si>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</si>
  <si>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</si>
  <si>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</si>
  <si>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</si>
  <si>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</si>
  <si>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</si>
  <si>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</si>
  <si>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</si>
  <si>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</si>
  <si>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</si>
  <si>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</si>
  <si>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</si>
  <si>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</si>
  <si>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</si>
  <si>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</si>
  <si>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</si>
  <si>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</si>
  <si>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</si>
  <si>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</si>
  <si>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</si>
  <si>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</si>
  <si>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</si>
  <si>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</si>
  <si>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</si>
  <si>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</si>
  <si>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</si>
  <si>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</si>
  <si>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</si>
  <si>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</si>
  <si>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</si>
  <si>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</si>
  <si>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</si>
  <si>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</si>
  <si>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</si>
  <si>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</si>
  <si>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</si>
  <si>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</si>
  <si>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</si>
  <si>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</si>
  <si>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</si>
  <si>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</si>
  <si>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</si>
  <si>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</si>
  <si>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</si>
  <si>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</si>
  <si>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</si>
  <si>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</si>
  <si>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</si>
  <si>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</si>
  <si>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</si>
  <si>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</si>
  <si>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</si>
  <si>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</si>
  <si>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</si>
  <si>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</si>
  <si>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</si>
  <si>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</si>
  <si>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</si>
  <si>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</si>
  <si>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</si>
  <si>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</si>
  <si>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</si>
  <si>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</si>
  <si>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</si>
  <si>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</si>
  <si>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</si>
  <si>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</si>
  <si>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</si>
  <si>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</si>
  <si>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</si>
  <si>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</si>
  <si>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</si>
  <si>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</si>
  <si>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</si>
  <si>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</si>
  <si>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</si>
  <si>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</si>
  <si>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</si>
  <si>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</si>
  <si>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</si>
  <si>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</si>
  <si>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</si>
  <si>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</si>
  <si>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</si>
  <si>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</si>
  <si>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</si>
  <si>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</si>
  <si>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</si>
  <si>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</si>
  <si>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</si>
  <si>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</si>
  <si>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</si>
  <si>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</si>
  <si>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</si>
  <si>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</si>
  <si>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</si>
  <si>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</si>
  <si>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</si>
  <si>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</si>
  <si>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</si>
  <si>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</si>
  <si>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</si>
  <si>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</si>
  <si>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</si>
  <si>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</si>
  <si>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</si>
  <si>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</si>
  <si>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</si>
  <si>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</si>
  <si>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</si>
  <si>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</si>
  <si>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</si>
  <si>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</si>
  <si>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</si>
  <si>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</si>
  <si>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</si>
  <si>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</si>
  <si>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</si>
  <si>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</si>
  <si>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</si>
  <si>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</si>
  <si>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</si>
  <si>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</si>
  <si>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</si>
  <si>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</si>
  <si>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</si>
  <si>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</si>
  <si>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</si>
  <si>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</si>
  <si>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</si>
  <si>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</si>
  <si>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</si>
  <si>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</si>
  <si>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</si>
  <si>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</si>
  <si>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</si>
  <si>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</si>
  <si>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</si>
  <si>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</si>
  <si>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</si>
  <si>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</si>
  <si>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</si>
  <si>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</si>
  <si>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</si>
  <si>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</si>
  <si>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</si>
  <si>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</si>
  <si>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</si>
  <si>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</si>
  <si>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</si>
  <si>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</si>
  <si>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</si>
  <si>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</si>
  <si>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</si>
  <si>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</si>
  <si>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</si>
  <si>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</si>
  <si>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</si>
  <si>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</si>
  <si>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</si>
  <si>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</si>
  <si>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</si>
  <si>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</si>
  <si>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</si>
  <si>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</si>
  <si>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</si>
  <si>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</si>
  <si>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</si>
  <si>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</si>
  <si>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</si>
  <si>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</si>
  <si>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</si>
  <si>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</si>
  <si>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</si>
  <si>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</si>
  <si>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</si>
  <si>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</si>
  <si>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</si>
  <si>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</si>
  <si>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</si>
  <si>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</si>
  <si>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</si>
  <si>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</si>
  <si>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</si>
  <si>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</si>
  <si>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</si>
  <si>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</si>
  <si>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</si>
  <si>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</si>
  <si>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</si>
  <si>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</si>
  <si>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</si>
  <si>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</si>
  <si>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</si>
  <si>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</si>
  <si>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</si>
  <si>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</si>
  <si>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</si>
  <si>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</si>
  <si>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</si>
  <si>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</si>
  <si>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</si>
  <si>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</si>
  <si>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</si>
  <si>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</si>
  <si>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</si>
  <si>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</si>
  <si>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</si>
  <si>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</si>
  <si>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</si>
  <si>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</si>
  <si>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</si>
  <si>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</si>
  <si>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</si>
  <si>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</si>
  <si>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</si>
  <si>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</si>
  <si>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</si>
  <si>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</si>
  <si>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</si>
  <si>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</si>
  <si>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</si>
  <si>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</si>
  <si>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</si>
  <si>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</si>
  <si>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</si>
  <si>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</si>
  <si>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</si>
  <si>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</si>
  <si>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</si>
  <si>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</si>
  <si>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</si>
  <si>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</si>
  <si>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</si>
  <si>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</si>
  <si>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</si>
  <si>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</si>
  <si>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</si>
  <si>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</si>
  <si>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</si>
  <si>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</si>
  <si>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</si>
  <si>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</si>
  <si>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</si>
  <si>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</si>
  <si>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</si>
  <si>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</si>
  <si>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</si>
  <si>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</si>
  <si>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</si>
  <si>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</si>
  <si>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</si>
  <si>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</si>
  <si>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</si>
  <si>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</si>
  <si>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</si>
  <si>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</si>
  <si>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</si>
  <si>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</si>
  <si>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</si>
  <si>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</si>
  <si>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</si>
  <si>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</si>
  <si>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</si>
  <si>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</si>
  <si>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</si>
  <si>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</si>
  <si>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</si>
  <si>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</si>
  <si>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</si>
  <si>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</si>
  <si>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</si>
  <si>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</si>
  <si>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</si>
  <si>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</si>
  <si>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</si>
  <si>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</si>
  <si>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</si>
  <si>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</si>
  <si>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</si>
  <si>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</si>
  <si>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</si>
  <si>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</si>
  <si>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</si>
  <si>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</si>
  <si>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</si>
  <si>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</si>
  <si>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</si>
  <si>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</si>
  <si>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</si>
  <si>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</si>
  <si>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</si>
  <si>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</si>
  <si>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</si>
  <si>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</si>
  <si>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</si>
  <si>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</si>
  <si>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</si>
  <si>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</si>
  <si>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</si>
  <si>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</si>
  <si>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</si>
  <si>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</si>
  <si>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</si>
  <si>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</si>
  <si>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</si>
  <si>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</si>
  <si>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</si>
  <si>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</si>
  <si>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</si>
  <si>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</si>
  <si>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</si>
  <si>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</si>
  <si>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</si>
  <si>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</si>
  <si>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</si>
  <si>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</si>
  <si>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</si>
  <si>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</si>
  <si>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</si>
  <si>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</si>
  <si>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</si>
  <si>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</si>
  <si>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</si>
  <si>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</si>
  <si>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</si>
  <si>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</si>
  <si>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</si>
  <si>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</si>
  <si>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</si>
  <si>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</si>
  <si>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</si>
  <si>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</si>
  <si>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</si>
  <si>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</si>
  <si>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</si>
  <si>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</si>
  <si>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</si>
  <si>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</si>
  <si>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</si>
  <si>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</si>
  <si>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</si>
  <si>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</si>
  <si>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</si>
  <si>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</si>
  <si>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</si>
  <si>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</si>
  <si>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</si>
  <si>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</si>
  <si>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</si>
  <si>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</si>
  <si>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</si>
  <si>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</si>
  <si>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</si>
  <si>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</si>
  <si>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</si>
  <si>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</si>
  <si>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</si>
  <si>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</si>
  <si>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</si>
  <si>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</si>
  <si>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</si>
  <si>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</si>
  <si>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</si>
  <si>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</si>
  <si>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</si>
  <si>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</si>
  <si>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</si>
  <si>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</si>
  <si>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</si>
  <si>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</si>
  <si>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</si>
  <si>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</si>
  <si>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</si>
  <si>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</si>
  <si>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</si>
  <si>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</si>
  <si>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</si>
  <si>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</si>
  <si>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</si>
  <si>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</si>
  <si>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</si>
  <si>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</si>
  <si>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</si>
  <si>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</si>
  <si>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</si>
  <si>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</si>
  <si>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</si>
  <si>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</si>
  <si>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</si>
  <si>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</si>
  <si>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</si>
  <si>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</si>
  <si>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</si>
  <si>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</si>
  <si>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</si>
  <si>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</si>
  <si>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</si>
  <si>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</si>
  <si>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</si>
  <si>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</si>
  <si>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</si>
  <si>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</si>
  <si>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</si>
  <si>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</si>
  <si>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</si>
  <si>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</si>
  <si>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</si>
  <si>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</si>
  <si>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</si>
  <si>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</si>
  <si>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</si>
  <si>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</si>
  <si>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</si>
  <si>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</si>
  <si>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</si>
  <si>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</si>
  <si>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</si>
  <si>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</si>
  <si>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</si>
  <si>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</si>
  <si>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</si>
  <si>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</si>
  <si>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</si>
  <si>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</si>
  <si>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</si>
  <si>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</si>
  <si>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</si>
  <si>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</si>
  <si>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</si>
  <si>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</si>
  <si>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</si>
  <si>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</si>
  <si>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</si>
  <si>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</si>
  <si>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</si>
  <si>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</si>
  <si>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</si>
  <si>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</si>
  <si>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</si>
  <si>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</si>
  <si>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</si>
  <si>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</si>
  <si>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</si>
  <si>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</si>
  <si>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</si>
  <si>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</si>
  <si>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</si>
  <si>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</si>
  <si>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</si>
  <si>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</si>
  <si>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</si>
  <si>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</si>
  <si>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</si>
  <si>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</si>
  <si>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</si>
  <si>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</si>
  <si>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</si>
  <si>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</si>
  <si>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</si>
  <si>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</si>
  <si>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</si>
  <si>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</si>
  <si>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</si>
  <si>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</si>
  <si>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</si>
  <si>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</si>
  <si>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</si>
  <si>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</si>
  <si>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</si>
  <si>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</si>
  <si>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</si>
  <si>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</si>
  <si>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</si>
  <si>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</si>
  <si>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</si>
  <si>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</si>
  <si>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</si>
  <si>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</si>
  <si>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</si>
  <si>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</si>
  <si>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</si>
  <si>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</si>
  <si>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</si>
  <si>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</si>
  <si>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</si>
  <si>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</si>
  <si>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</si>
  <si>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</si>
  <si>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</si>
  <si>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</si>
  <si>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</si>
  <si>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</si>
  <si>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</si>
  <si>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</si>
  <si>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</si>
  <si>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</si>
  <si>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</si>
  <si>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</si>
  <si>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</si>
  <si>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</si>
  <si>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</si>
  <si>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</si>
  <si>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</si>
  <si>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</si>
  <si>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</si>
  <si>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</si>
  <si>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</si>
  <si>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</si>
  <si>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</si>
  <si>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</si>
  <si>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</si>
  <si>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</si>
  <si>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</si>
  <si>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</si>
  <si>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</si>
  <si>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</si>
  <si>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</si>
  <si>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</si>
  <si>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</si>
  <si>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</si>
  <si>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</si>
  <si>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</si>
  <si>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</si>
  <si>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</si>
  <si>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</si>
  <si>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</si>
  <si>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</si>
  <si>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</si>
  <si>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</si>
  <si>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</si>
  <si>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</si>
  <si>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</si>
  <si>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</si>
  <si>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</si>
  <si>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</si>
  <si>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</si>
  <si>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</si>
  <si>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</si>
  <si>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</si>
  <si>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</si>
  <si>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</si>
  <si>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</si>
  <si>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</si>
  <si>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</si>
  <si>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</si>
  <si>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</si>
  <si>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</si>
  <si>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</si>
  <si>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</si>
  <si>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</si>
  <si>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</si>
  <si>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</si>
  <si>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</si>
  <si>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</si>
  <si>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</si>
  <si>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</si>
  <si>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</si>
  <si>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</si>
  <si>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</si>
  <si>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</si>
  <si>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</si>
  <si>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</si>
  <si>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</si>
  <si>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</si>
  <si>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</si>
  <si>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</si>
  <si>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</si>
  <si>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</si>
  <si>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</si>
  <si>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</si>
  <si>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</si>
  <si>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</si>
  <si>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</si>
  <si>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</si>
  <si>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</si>
  <si>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</si>
  <si>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</si>
  <si>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</si>
  <si>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</si>
  <si>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</si>
  <si>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</si>
  <si>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</si>
  <si>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</si>
  <si>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</si>
  <si>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</si>
  <si>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</si>
  <si>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</si>
  <si>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</si>
  <si>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</si>
  <si>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</si>
  <si>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</si>
  <si>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</si>
  <si>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</si>
  <si>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</si>
  <si>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</si>
  <si>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</si>
  <si>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</si>
  <si>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</si>
  <si>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</si>
  <si>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</si>
  <si>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</si>
  <si>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</si>
  <si>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</si>
  <si>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</si>
  <si>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</si>
  <si>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</si>
  <si>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</si>
  <si>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</si>
  <si>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</si>
  <si>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</si>
  <si>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</si>
  <si>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</si>
  <si>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</si>
  <si>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</si>
  <si>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</si>
  <si>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</si>
  <si>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</si>
  <si>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</si>
  <si>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</si>
  <si>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</si>
  <si>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</si>
  <si>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</si>
  <si>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</si>
  <si>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</si>
  <si>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</si>
  <si>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</si>
  <si>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</si>
  <si>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</si>
  <si>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</si>
  <si>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</si>
  <si>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</si>
  <si>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</si>
  <si>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</si>
  <si>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</si>
  <si>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</si>
  <si>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</si>
  <si>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</si>
  <si>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</si>
  <si>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</si>
  <si>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</si>
  <si>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</si>
  <si>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</si>
  <si>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</si>
  <si>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</si>
  <si>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</si>
  <si>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</si>
  <si>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</si>
  <si>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</si>
  <si>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</si>
  <si>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</si>
  <si>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</si>
  <si>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</si>
  <si>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</si>
  <si>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</si>
  <si>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</si>
  <si>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</si>
  <si>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</si>
  <si>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</si>
  <si>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</si>
  <si>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</si>
  <si>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</si>
  <si>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</si>
  <si>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</si>
  <si>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</si>
  <si>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</si>
  <si>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</si>
  <si>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</si>
  <si>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</si>
  <si>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</si>
  <si>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</si>
  <si>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</si>
  <si>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</si>
  <si>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</si>
  <si>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</si>
  <si>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</si>
  <si>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</si>
  <si>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</si>
  <si>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</si>
  <si>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</si>
  <si>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</si>
  <si>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</si>
  <si>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</si>
  <si>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</si>
  <si>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</si>
  <si>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</si>
  <si>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</si>
  <si>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</si>
  <si>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</si>
  <si>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</si>
  <si>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</si>
  <si>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</si>
  <si>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</si>
  <si>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</si>
  <si>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</si>
  <si>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</si>
  <si>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</si>
  <si>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</si>
  <si>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</si>
  <si>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</si>
  <si>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</si>
  <si>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</si>
  <si>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</si>
  <si>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</si>
  <si>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</si>
  <si>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</si>
  <si>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</si>
  <si>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</si>
  <si>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</si>
  <si>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</si>
  <si>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</si>
  <si>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</si>
  <si>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</si>
  <si>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</si>
  <si>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</si>
  <si>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</si>
  <si>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</si>
  <si>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</si>
  <si>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</si>
  <si>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</si>
  <si>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</si>
  <si>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</si>
  <si>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</si>
  <si>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</si>
  <si>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</si>
  <si>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</si>
  <si>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</si>
  <si>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</si>
  <si>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</si>
  <si>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</si>
  <si>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</si>
  <si>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</si>
  <si>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</si>
  <si>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</si>
  <si>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</si>
  <si>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</si>
  <si>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</si>
  <si>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</si>
  <si>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</si>
  <si>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</si>
  <si>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</si>
  <si>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</si>
  <si>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</si>
  <si>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</si>
  <si>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</si>
  <si>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</si>
  <si>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</si>
  <si>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</si>
  <si>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</si>
  <si>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</si>
  <si>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</si>
  <si>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</si>
  <si>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</si>
  <si>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</si>
  <si>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</si>
  <si>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</si>
  <si>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</si>
  <si>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</si>
  <si>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</si>
  <si>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</si>
  <si>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</si>
  <si>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</si>
  <si>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</si>
  <si>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</si>
  <si>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</si>
  <si>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</si>
  <si>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</si>
  <si>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</si>
  <si>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</si>
  <si>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</si>
  <si>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</si>
  <si>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</si>
  <si>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</si>
  <si>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</si>
  <si>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</si>
  <si>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</si>
  <si>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</si>
  <si>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</si>
  <si>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</si>
  <si>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</si>
  <si>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</si>
  <si>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</si>
  <si>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</si>
  <si>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</si>
  <si>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</si>
  <si>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</si>
  <si>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</si>
  <si>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</si>
  <si>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</si>
  <si>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</si>
  <si>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</si>
  <si>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</si>
  <si>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</si>
  <si>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</si>
  <si>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</si>
  <si>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</si>
  <si>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</si>
  <si>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</si>
  <si>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</si>
  <si>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</si>
  <si>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</si>
  <si>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</si>
  <si>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</si>
  <si>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</si>
  <si>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</si>
  <si>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</si>
  <si>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</si>
  <si>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</si>
  <si>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</si>
  <si>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</si>
  <si>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</si>
  <si>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</si>
  <si>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</si>
  <si>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</si>
  <si>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</si>
  <si>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</si>
  <si>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</si>
  <si>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</si>
  <si>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</si>
  <si>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</si>
  <si>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</si>
  <si>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</si>
  <si>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</si>
  <si>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</si>
  <si>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</si>
  <si>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</si>
  <si>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</si>
  <si>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</si>
  <si>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</si>
  <si>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</si>
  <si>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</si>
  <si>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</si>
  <si>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</si>
  <si>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</si>
  <si>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</si>
  <si>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</si>
  <si>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</si>
  <si>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</si>
  <si>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</si>
  <si>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</si>
  <si>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</si>
  <si>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</si>
  <si>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</si>
  <si>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</si>
  <si>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</si>
  <si>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</si>
  <si>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</si>
  <si>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</si>
  <si>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</si>
  <si>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</si>
  <si>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</si>
  <si>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</si>
  <si>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</si>
  <si>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</si>
  <si>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</si>
  <si>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</si>
  <si>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</si>
  <si>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</si>
  <si>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</si>
  <si>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</si>
  <si>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</si>
  <si>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</si>
  <si>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</si>
  <si>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</si>
  <si>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</si>
  <si>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</si>
  <si>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</si>
  <si>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</si>
  <si>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</si>
  <si>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</si>
  <si>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</si>
  <si>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</si>
  <si>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</si>
  <si>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</si>
  <si>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</si>
  <si>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</si>
  <si>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</si>
  <si>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</si>
  <si>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</si>
  <si>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</si>
  <si>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</si>
  <si>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</si>
  <si>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</si>
  <si>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</si>
  <si>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</si>
  <si>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</si>
  <si>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</si>
  <si>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</si>
  <si>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</si>
  <si>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</si>
  <si>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</si>
  <si>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</si>
  <si>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</si>
  <si>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</si>
  <si>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</si>
  <si>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</si>
  <si>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</si>
  <si>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</si>
  <si>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</si>
  <si>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</si>
  <si>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</si>
  <si>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</si>
  <si>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</si>
  <si>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</si>
  <si>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</si>
  <si>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</si>
  <si>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</si>
  <si>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</si>
  <si>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</si>
  <si>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</si>
  <si>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</si>
  <si>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</si>
  <si>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</si>
  <si>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</si>
  <si>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</si>
  <si>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</si>
  <si>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</si>
  <si>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</si>
  <si>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</si>
  <si>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</si>
  <si>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</si>
  <si>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</si>
  <si>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</si>
  <si>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</si>
  <si>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</si>
  <si>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</si>
  <si>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</si>
  <si>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</si>
  <si>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</si>
  <si>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</si>
  <si>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</si>
  <si>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</si>
  <si>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</si>
  <si>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</si>
  <si>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</si>
  <si>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</si>
  <si>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</si>
  <si>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</si>
  <si>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</si>
  <si>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</si>
  <si>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</si>
  <si>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</si>
  <si>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</si>
  <si>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</si>
  <si>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</si>
  <si>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</si>
  <si>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</si>
  <si>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</si>
  <si>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</si>
  <si>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</si>
  <si>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</si>
  <si>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</si>
  <si>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</si>
  <si>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</si>
  <si>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</si>
  <si>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</si>
  <si>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</si>
  <si>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</si>
  <si>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</si>
  <si>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</si>
  <si>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</si>
  <si>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</si>
  <si>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</si>
  <si>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</si>
  <si>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</si>
  <si>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</si>
  <si>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</si>
  <si>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</si>
  <si>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</si>
  <si>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</si>
  <si>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</si>
  <si>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</si>
  <si>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</si>
  <si>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</si>
  <si>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</si>
  <si>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</si>
  <si>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</si>
  <si>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</si>
  <si>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</si>
  <si>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</si>
  <si>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</si>
  <si>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</si>
  <si>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</si>
  <si>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</si>
  <si>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</si>
  <si>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</si>
  <si>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</si>
  <si>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</si>
  <si>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</si>
  <si>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</si>
  <si>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</si>
  <si>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</si>
  <si>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</si>
  <si>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</si>
  <si>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</si>
  <si>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</si>
  <si>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</si>
  <si>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</si>
  <si>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</si>
  <si>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</si>
  <si>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</si>
  <si>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</si>
  <si>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</si>
  <si>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</si>
  <si>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</si>
  <si>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</si>
  <si>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</si>
  <si>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</si>
  <si>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</si>
  <si>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</si>
  <si>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</si>
  <si>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</si>
  <si>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</si>
  <si>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</si>
  <si>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</si>
  <si>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</si>
  <si>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</si>
  <si>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</si>
  <si>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</si>
  <si>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</si>
  <si>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</si>
  <si>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</si>
  <si>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</si>
  <si>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</si>
  <si>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</si>
  <si>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</si>
  <si>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</si>
  <si>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</si>
  <si>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</si>
  <si>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</si>
  <si>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</si>
  <si>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</si>
  <si>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</si>
  <si>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</si>
  <si>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</si>
  <si>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</si>
  <si>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</si>
  <si>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</si>
  <si>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</si>
  <si>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</si>
  <si>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</si>
  <si>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</si>
  <si>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</si>
  <si>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</si>
  <si>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</si>
  <si>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</si>
  <si>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</si>
  <si>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</si>
  <si>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</si>
  <si>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</si>
  <si>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</si>
  <si>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</si>
  <si>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</si>
  <si>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</si>
  <si>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</si>
  <si>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</si>
  <si>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</si>
  <si>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</si>
  <si>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</si>
  <si>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</si>
  <si>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</si>
  <si>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</si>
  <si>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</si>
  <si>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</si>
  <si>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</si>
  <si>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</si>
  <si>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</si>
  <si>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</si>
  <si>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</si>
  <si>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</si>
  <si>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</si>
  <si>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</si>
  <si>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</si>
  <si>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</si>
  <si>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</si>
  <si>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</si>
  <si>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</si>
  <si>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</si>
  <si>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</si>
  <si>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</si>
  <si>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</si>
  <si>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</si>
  <si>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</si>
  <si>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</si>
  <si>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</si>
  <si>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</si>
  <si>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</si>
  <si>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</si>
  <si>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</si>
  <si>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</si>
  <si>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</si>
  <si>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</si>
  <si>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</si>
  <si>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</si>
  <si>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</si>
  <si>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</si>
  <si>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</si>
  <si>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</si>
  <si>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</si>
  <si>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</si>
  <si>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</si>
  <si>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</si>
  <si>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</si>
  <si>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</si>
  <si>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</si>
  <si>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</si>
  <si>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</si>
  <si>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</si>
  <si>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</si>
  <si>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</si>
  <si>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</si>
  <si>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</si>
  <si>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</si>
  <si>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</si>
  <si>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</si>
  <si>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</si>
  <si>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</si>
  <si>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</si>
  <si>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</si>
  <si>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</si>
  <si>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</si>
  <si>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</si>
  <si>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</si>
  <si>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</si>
  <si>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</si>
  <si>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</si>
  <si>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</si>
  <si>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</si>
  <si>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</si>
  <si>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</si>
  <si>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</si>
  <si>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</si>
  <si>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</si>
  <si>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</si>
  <si>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</si>
  <si>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</si>
  <si>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</si>
  <si>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</si>
  <si>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</si>
  <si>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</si>
  <si>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</si>
  <si>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</si>
  <si>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</si>
  <si>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</si>
  <si>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</si>
  <si>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</si>
  <si>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</si>
  <si>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</si>
  <si>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</si>
  <si>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</si>
  <si>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</si>
  <si>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</si>
  <si>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</si>
  <si>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</si>
  <si>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</si>
  <si>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</si>
  <si>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</si>
  <si>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</si>
  <si>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</si>
  <si>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</si>
  <si>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</si>
  <si>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</si>
  <si>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</si>
  <si>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</si>
  <si>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</si>
  <si>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</si>
  <si>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</si>
  <si>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</si>
  <si>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</si>
  <si>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</si>
  <si>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</si>
  <si>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</si>
  <si>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</si>
  <si>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</si>
  <si>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</si>
  <si>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</si>
  <si>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</si>
  <si>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</si>
  <si>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</si>
  <si>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</si>
  <si>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</si>
  <si>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</si>
  <si>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</si>
  <si>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</si>
  <si>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</si>
  <si>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</si>
  <si>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</si>
  <si>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</si>
  <si>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</si>
  <si>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</si>
  <si>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</si>
  <si>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</si>
  <si>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</si>
  <si>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</si>
  <si>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</si>
  <si>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</si>
  <si>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</si>
  <si>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</si>
  <si>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</si>
  <si>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</si>
  <si>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</si>
  <si>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</si>
  <si>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</si>
  <si>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</si>
  <si>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</si>
  <si>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</si>
  <si>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</si>
  <si>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</si>
  <si>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</si>
  <si>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</si>
  <si>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</si>
  <si>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</si>
  <si>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</si>
  <si>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</si>
  <si>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</si>
  <si>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</si>
  <si>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</si>
  <si>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</si>
  <si>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</si>
  <si>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</si>
  <si>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</si>
  <si>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</si>
  <si>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</si>
  <si>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</si>
  <si>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</si>
  <si>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</si>
  <si>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</si>
  <si>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</si>
  <si>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</si>
  <si>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</si>
  <si>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</si>
  <si>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</si>
  <si>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</si>
  <si>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</si>
  <si>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</si>
  <si>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</si>
  <si>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</si>
  <si>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</si>
  <si>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</si>
  <si>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</si>
  <si>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</si>
  <si>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</si>
  <si>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</si>
  <si>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</si>
  <si>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</si>
  <si>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</si>
  <si>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</si>
  <si>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</si>
  <si>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</si>
  <si>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</si>
  <si>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</si>
  <si>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</si>
  <si>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</si>
  <si>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</si>
  <si>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</si>
  <si>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</si>
  <si>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</si>
  <si>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</si>
  <si>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</si>
  <si>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</si>
  <si>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</si>
  <si>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</si>
  <si>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</si>
  <si>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</si>
  <si>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</si>
  <si>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</si>
  <si>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</si>
  <si>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</si>
  <si>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</si>
  <si>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</si>
  <si>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</si>
  <si>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</si>
  <si>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</si>
  <si>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</si>
  <si>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</si>
  <si>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</si>
  <si>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</si>
  <si>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</si>
  <si>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</si>
  <si>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</si>
  <si>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</si>
  <si>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</si>
  <si>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</si>
  <si>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</si>
  <si>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</si>
  <si>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</si>
  <si>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</si>
  <si>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</si>
  <si>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</si>
  <si>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</si>
  <si>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</si>
  <si>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</si>
  <si>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</si>
  <si>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</si>
  <si>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</si>
  <si>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</si>
  <si>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</si>
  <si>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</si>
  <si>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</si>
  <si>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</si>
  <si>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</si>
  <si>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</si>
  <si>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</si>
  <si>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</si>
  <si>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</si>
  <si>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</si>
  <si>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</si>
  <si>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</si>
  <si>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</si>
  <si>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</si>
  <si>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</si>
  <si>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</si>
  <si>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</si>
  <si>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</si>
  <si>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</si>
  <si>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</si>
  <si>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</si>
  <si>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</si>
  <si>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</si>
  <si>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</si>
  <si>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</si>
  <si>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</si>
  <si>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</si>
  <si>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</si>
  <si>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</si>
  <si>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</si>
  <si>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</si>
  <si>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</si>
  <si>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</si>
  <si>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</si>
  <si>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</si>
  <si>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</si>
  <si>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</si>
  <si>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</si>
  <si>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</si>
  <si>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</si>
  <si>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</si>
  <si>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</si>
  <si>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</si>
  <si>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</si>
  <si>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</si>
  <si>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</si>
  <si>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</si>
  <si>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</si>
  <si>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</si>
  <si>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</si>
  <si>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</si>
  <si>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</si>
  <si>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</si>
  <si>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</si>
  <si>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</si>
  <si>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</si>
  <si>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</si>
  <si>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</si>
  <si>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</si>
  <si>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</si>
  <si>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</si>
  <si>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</si>
  <si>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</si>
  <si>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</si>
  <si>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</si>
  <si>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</si>
  <si>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</si>
  <si>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</si>
  <si>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</si>
  <si>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</si>
  <si>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</si>
  <si>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</si>
  <si>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</si>
  <si>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</si>
  <si>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</si>
  <si>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</si>
  <si>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</si>
  <si>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</si>
  <si>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</si>
  <si>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</si>
  <si>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</si>
  <si>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</si>
  <si>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</si>
  <si>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</si>
  <si>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</si>
  <si>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</si>
  <si>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</si>
  <si>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</si>
  <si>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</si>
  <si>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</si>
  <si>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</si>
  <si>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</si>
  <si>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</si>
  <si>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</si>
  <si>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</si>
  <si>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</si>
  <si>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</si>
  <si>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</si>
  <si>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</si>
  <si>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</si>
  <si>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</si>
  <si>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</si>
  <si>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</si>
  <si>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</si>
  <si>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</si>
  <si>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</si>
  <si>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</si>
  <si>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</si>
  <si>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</si>
  <si>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</si>
  <si>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</si>
  <si>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</si>
  <si>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</si>
  <si>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</si>
  <si>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</si>
  <si>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</si>
  <si>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</si>
  <si>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</si>
  <si>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</si>
  <si>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</si>
  <si>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</si>
  <si>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</si>
  <si>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</si>
  <si>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</si>
  <si>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</si>
  <si>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</si>
  <si>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</si>
  <si>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</si>
  <si>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</si>
  <si>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</si>
  <si>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</si>
  <si>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</si>
  <si>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</si>
  <si>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</si>
  <si>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</si>
  <si>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</si>
  <si>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</si>
  <si>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</si>
  <si>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</si>
  <si>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</si>
  <si>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</si>
  <si>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</si>
  <si>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</si>
  <si>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</si>
  <si>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</si>
  <si>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</si>
  <si>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</si>
  <si>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</si>
  <si>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</si>
  <si>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</si>
  <si>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</si>
  <si>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</si>
  <si>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</si>
  <si>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</si>
  <si>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</si>
  <si>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</si>
  <si>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</si>
  <si>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</si>
  <si>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</si>
  <si>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</si>
  <si>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</si>
  <si>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</si>
  <si>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</si>
  <si>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</si>
  <si>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</si>
  <si>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</si>
  <si>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</si>
  <si>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</si>
  <si>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</si>
  <si>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</si>
  <si>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</si>
  <si>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</si>
  <si>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</si>
  <si>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</si>
  <si>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</si>
  <si>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</si>
  <si>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</si>
  <si>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</si>
  <si>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</si>
  <si>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</si>
  <si>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</si>
  <si>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</si>
  <si>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</si>
  <si>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</si>
  <si>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</si>
  <si>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</si>
  <si>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</si>
  <si>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</si>
  <si>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</si>
  <si>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</si>
  <si>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</si>
  <si>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</si>
  <si>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</si>
  <si>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</si>
  <si>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</si>
  <si>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</si>
  <si>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</si>
  <si>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</si>
  <si>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</si>
  <si>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</si>
  <si>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</si>
  <si>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</si>
  <si>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</si>
  <si>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</si>
  <si>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</si>
  <si>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</si>
  <si>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</si>
  <si>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</si>
  <si>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</si>
  <si>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</si>
  <si>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</si>
  <si>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</si>
  <si>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</si>
  <si>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</si>
  <si>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</si>
  <si>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</si>
  <si>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</si>
  <si>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</si>
  <si>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</si>
  <si>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</si>
  <si>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</si>
  <si>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</si>
  <si>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</si>
  <si>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</si>
  <si>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</si>
  <si>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</si>
  <si>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</si>
  <si>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</si>
  <si>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</si>
  <si>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</si>
  <si>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</si>
  <si>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</si>
  <si>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</si>
  <si>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</si>
  <si>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</si>
  <si>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</si>
  <si>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</si>
  <si>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</si>
  <si>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</si>
  <si>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</si>
  <si>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</si>
  <si>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</si>
  <si>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</si>
  <si>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</si>
  <si>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</si>
  <si>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</si>
  <si>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</si>
  <si>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</si>
  <si>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</si>
  <si>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</si>
  <si>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</si>
  <si>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</si>
  <si>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</si>
  <si>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</si>
  <si>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</si>
  <si>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</si>
  <si>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</si>
  <si>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</si>
  <si>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</si>
  <si>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</si>
  <si>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</si>
  <si>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</si>
  <si>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</si>
  <si>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</si>
  <si>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</si>
  <si>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</si>
  <si>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</si>
  <si>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</si>
  <si>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</si>
  <si>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</si>
  <si>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</si>
  <si>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</si>
  <si>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</si>
  <si>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</si>
  <si>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</si>
  <si>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</si>
  <si>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</si>
  <si>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</si>
  <si>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</si>
  <si>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</si>
  <si>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</si>
  <si>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</si>
  <si>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</si>
  <si>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</si>
  <si>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</si>
  <si>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</si>
  <si>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</si>
  <si>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</si>
  <si>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</si>
  <si>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</si>
  <si>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</si>
  <si>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</si>
  <si>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</si>
  <si>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</si>
  <si>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</si>
  <si>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</si>
  <si>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</si>
  <si>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</si>
  <si>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</si>
  <si>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</si>
  <si>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</si>
  <si>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</si>
  <si>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</si>
  <si>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</si>
  <si>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</si>
  <si>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</si>
  <si>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</si>
  <si>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</si>
  <si>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</si>
  <si>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</si>
  <si>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</si>
  <si>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</si>
  <si>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</si>
  <si>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</si>
  <si>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</si>
  <si>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</si>
  <si>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</si>
  <si>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</si>
  <si>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</si>
  <si>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</si>
  <si>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</si>
  <si>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</si>
  <si>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</si>
  <si>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</si>
  <si>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</si>
  <si>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</si>
  <si>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</si>
  <si>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</si>
  <si>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</si>
  <si>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</si>
  <si>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</si>
  <si>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</si>
  <si>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</si>
  <si>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</si>
  <si>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</si>
  <si>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</si>
  <si>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</si>
  <si>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</si>
  <si>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</si>
  <si>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</si>
  <si>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</si>
  <si>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</si>
  <si>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</si>
  <si>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</si>
  <si>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</si>
  <si>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</si>
  <si>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</si>
  <si>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</si>
  <si>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</si>
  <si>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</si>
  <si>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</si>
  <si>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</si>
  <si>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</si>
  <si>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</si>
  <si>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</si>
  <si>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</si>
  <si>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</si>
  <si>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</si>
  <si>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</si>
  <si>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</si>
  <si>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</si>
  <si>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</si>
  <si>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</si>
  <si>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</si>
  <si>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</si>
  <si>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</si>
  <si>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</si>
  <si>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</si>
  <si>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</si>
  <si>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</si>
  <si>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</si>
  <si>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</si>
  <si>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</si>
  <si>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</si>
  <si>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</si>
  <si>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</si>
  <si>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</si>
  <si>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</si>
  <si>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</si>
  <si>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</si>
  <si>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</si>
  <si>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</si>
  <si>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</si>
  <si>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</si>
  <si>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</si>
  <si>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</si>
  <si>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</si>
  <si>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</si>
  <si>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</si>
  <si>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</si>
  <si>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</si>
  <si>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</si>
  <si>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</si>
  <si>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</si>
  <si>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</si>
  <si>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</si>
  <si>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</si>
  <si>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</si>
  <si>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</si>
  <si>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</si>
  <si>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</si>
  <si>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</si>
  <si>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</si>
  <si>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</si>
  <si>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</si>
  <si>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</si>
  <si>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</si>
  <si>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</si>
  <si>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</si>
  <si>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</si>
  <si>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</si>
  <si>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</si>
  <si>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</si>
  <si>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</si>
  <si>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</si>
  <si>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</si>
  <si>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</si>
  <si>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</si>
  <si>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</si>
  <si>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</si>
  <si>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</si>
  <si>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</si>
  <si>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</si>
  <si>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</si>
  <si>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</si>
  <si>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</si>
  <si>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</si>
  <si>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</si>
  <si>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</si>
  <si>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</si>
  <si>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</si>
  <si>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</si>
  <si>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</si>
  <si>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</si>
  <si>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</si>
  <si>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</si>
  <si>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</si>
  <si>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</si>
  <si>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</si>
  <si>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</si>
  <si>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</si>
  <si>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</si>
  <si>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</si>
  <si>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</si>
  <si>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</si>
  <si>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</si>
  <si>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</si>
  <si>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</si>
  <si>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</si>
  <si>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</si>
  <si>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</si>
  <si>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</si>
  <si>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</si>
  <si>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</si>
  <si>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</si>
  <si>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</si>
  <si>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</si>
  <si>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</si>
  <si>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</si>
  <si>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</si>
  <si>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</si>
  <si>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</si>
  <si>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</si>
  <si>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</si>
  <si>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</si>
  <si>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</si>
  <si>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</si>
  <si>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</si>
  <si>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</si>
  <si>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</si>
  <si>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</si>
  <si>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</si>
  <si>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</si>
  <si>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</si>
  <si>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</si>
  <si>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</si>
  <si>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</si>
  <si>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</si>
  <si>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</si>
  <si>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</si>
  <si>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</si>
  <si>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</si>
  <si>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</si>
  <si>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</si>
  <si>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</si>
  <si>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</si>
  <si>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</si>
  <si>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</si>
  <si>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</si>
  <si>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</si>
  <si>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</si>
  <si>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</si>
  <si>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</si>
  <si>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</si>
  <si>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</si>
  <si>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</si>
  <si>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</si>
  <si>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</si>
  <si>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</si>
  <si>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</si>
  <si>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</si>
  <si>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</si>
  <si>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</si>
  <si>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</si>
  <si>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</si>
  <si>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</si>
  <si>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</si>
  <si>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</si>
  <si>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</si>
  <si>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</si>
  <si>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</si>
  <si>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</si>
  <si>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</si>
  <si>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</si>
  <si>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</si>
  <si>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</si>
  <si>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</si>
  <si>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</si>
  <si>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</si>
  <si>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</si>
  <si>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</si>
  <si>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</si>
  <si>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</si>
  <si>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</si>
  <si>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</si>
  <si>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</si>
  <si>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</si>
  <si>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</si>
  <si>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</si>
  <si>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</si>
  <si>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</si>
  <si>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</si>
  <si>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</si>
  <si>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</si>
  <si>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</si>
  <si>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</si>
  <si>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</si>
  <si>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</si>
  <si>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</si>
  <si>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</si>
  <si>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</si>
  <si>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</si>
  <si>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</si>
  <si>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</si>
  <si>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</si>
  <si>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</si>
  <si>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</si>
  <si>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</si>
  <si>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</si>
  <si>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</si>
  <si>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</si>
  <si>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</si>
  <si>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</si>
  <si>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</si>
  <si>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</si>
  <si>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</si>
  <si>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</si>
  <si>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</si>
  <si>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</si>
  <si>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</si>
  <si>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</si>
  <si>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</si>
  <si>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</si>
  <si>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</si>
  <si>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</si>
  <si>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</si>
  <si>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</si>
  <si>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</si>
  <si>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</si>
  <si>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</si>
  <si>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</si>
  <si>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</si>
  <si>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</si>
  <si>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</si>
  <si>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</si>
  <si>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</si>
  <si>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</si>
  <si>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</si>
  <si>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</si>
  <si>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</si>
  <si>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</si>
  <si>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</si>
  <si>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</si>
  <si>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</si>
  <si>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</si>
  <si>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</si>
  <si>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</si>
  <si>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</si>
  <si>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</si>
  <si>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</si>
  <si>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</si>
  <si>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</si>
  <si>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</si>
  <si>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</si>
  <si>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</si>
  <si>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</si>
  <si>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</si>
  <si>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</si>
  <si>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</si>
  <si>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</si>
  <si>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</si>
  <si>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</si>
  <si>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</si>
  <si>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</si>
  <si>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</si>
  <si>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</si>
  <si>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</si>
  <si>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</si>
  <si>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</si>
  <si>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</si>
  <si>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</si>
  <si>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</si>
  <si>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</si>
  <si>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</si>
  <si>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</si>
  <si>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</si>
  <si>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</si>
  <si>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</si>
  <si>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</si>
  <si>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</si>
  <si>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</si>
  <si>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</si>
  <si>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</si>
  <si>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</si>
  <si>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</si>
  <si>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</si>
  <si>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</si>
  <si>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</si>
  <si>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</si>
  <si>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</si>
  <si>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</si>
  <si>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</si>
  <si>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</si>
  <si>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</si>
  <si>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</si>
  <si>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</si>
  <si>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</si>
  <si>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</si>
  <si>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</si>
  <si>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</si>
  <si>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</si>
  <si>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</si>
  <si>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</si>
  <si>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</si>
  <si>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</si>
  <si>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</si>
  <si>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</si>
  <si>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</si>
  <si>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</si>
  <si>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</si>
  <si>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</si>
  <si>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</si>
  <si>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</si>
  <si>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</si>
  <si>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</si>
  <si>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</si>
  <si>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</si>
  <si>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</si>
  <si>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</si>
  <si>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</si>
  <si>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</si>
  <si>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</si>
  <si>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</si>
  <si>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</si>
  <si>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</si>
  <si>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</si>
  <si>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</si>
  <si>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</si>
  <si>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</si>
  <si>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</si>
  <si>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</si>
  <si>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</si>
  <si>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</si>
  <si>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</si>
  <si>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</si>
  <si>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</si>
  <si>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</si>
  <si>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</si>
  <si>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</si>
  <si>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</si>
  <si>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</si>
  <si>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</si>
  <si>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</si>
  <si>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</si>
  <si>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</si>
  <si>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</si>
  <si>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</si>
  <si>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</si>
  <si>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</si>
  <si>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</si>
  <si>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</si>
  <si>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</si>
  <si>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</si>
  <si>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</si>
  <si>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</si>
  <si>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</si>
  <si>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</si>
  <si>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</si>
  <si>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</si>
  <si>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</si>
  <si>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</si>
  <si>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</si>
  <si>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</si>
  <si>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</si>
  <si>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</si>
  <si>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</si>
  <si>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</si>
  <si>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</si>
  <si>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</si>
  <si>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</si>
  <si>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</si>
  <si>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</si>
  <si>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</si>
  <si>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</si>
  <si>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</si>
  <si>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</si>
  <si>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</si>
  <si>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</si>
  <si>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</si>
  <si>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</si>
  <si>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</si>
  <si>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</si>
  <si>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</si>
  <si>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</si>
  <si>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</si>
  <si>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</si>
  <si>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</si>
  <si>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</si>
  <si>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</si>
  <si>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</si>
  <si>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</si>
  <si>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</si>
  <si>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</si>
  <si>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</si>
  <si>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</si>
  <si>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</si>
  <si>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</si>
  <si>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</si>
  <si>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</si>
  <si>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</si>
  <si>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</si>
  <si>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</si>
  <si>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</si>
  <si>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</si>
  <si>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</si>
  <si>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</si>
  <si>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</si>
  <si>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</si>
  <si>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</si>
  <si>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</si>
  <si>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</si>
  <si>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</si>
  <si>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</si>
  <si>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</si>
  <si>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</si>
  <si>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</si>
  <si>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</si>
  <si>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</si>
  <si>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</si>
  <si>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</si>
  <si>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</si>
  <si>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</si>
  <si>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</si>
  <si>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</si>
  <si>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</si>
  <si>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</si>
  <si>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</si>
  <si>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</si>
  <si>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</si>
  <si>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</si>
  <si>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</si>
  <si>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</si>
  <si>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</si>
  <si>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</si>
  <si>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</si>
  <si>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</si>
  <si>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</si>
  <si>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</si>
  <si>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</si>
  <si>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</si>
  <si>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</si>
  <si>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</si>
  <si>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</si>
  <si>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</si>
  <si>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</si>
  <si>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</si>
  <si>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</si>
  <si>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</si>
  <si>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</si>
  <si>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</si>
  <si>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</si>
  <si>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</si>
  <si>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</si>
  <si>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</si>
  <si>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</si>
  <si>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</si>
  <si>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</si>
  <si>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</si>
  <si>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</si>
  <si>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</si>
  <si>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</si>
  <si>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</si>
  <si>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</si>
  <si>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</si>
  <si>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</si>
  <si>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</si>
  <si>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</si>
  <si>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</si>
  <si>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</si>
  <si>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</si>
  <si>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</si>
  <si>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</si>
  <si>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</si>
  <si>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</si>
  <si>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</si>
  <si>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</si>
  <si>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</si>
  <si>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</si>
  <si>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</si>
  <si>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</si>
  <si>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</si>
  <si>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</si>
  <si>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</si>
  <si>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</si>
  <si>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</si>
  <si>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</si>
  <si>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</si>
  <si>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</si>
  <si>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</si>
  <si>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</si>
  <si>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</si>
  <si>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</si>
  <si>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</si>
  <si>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</si>
  <si>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</si>
  <si>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</si>
  <si>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</si>
  <si>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</si>
  <si>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</si>
  <si>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</si>
  <si>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</si>
  <si>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</si>
  <si>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</si>
  <si>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</si>
  <si>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</si>
  <si>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</si>
  <si>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</si>
  <si>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</si>
  <si>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</si>
  <si>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</si>
  <si>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</si>
  <si>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</si>
  <si>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</si>
  <si>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</si>
  <si>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</si>
  <si>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</si>
  <si>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</si>
  <si>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</si>
  <si>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</si>
  <si>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</si>
  <si>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</si>
  <si>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</si>
  <si>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</si>
  <si>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</si>
  <si>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</si>
  <si>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</si>
  <si>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</si>
  <si>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</si>
  <si>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</si>
  <si>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</si>
  <si>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</si>
  <si>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</si>
  <si>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</si>
  <si>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</si>
  <si>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</si>
  <si>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</si>
  <si>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</si>
  <si>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</si>
  <si>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</si>
  <si>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</si>
  <si>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</si>
  <si>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</si>
  <si>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</si>
  <si>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</si>
  <si>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</si>
  <si>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</si>
  <si>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</si>
  <si>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</si>
  <si>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</si>
  <si>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</si>
  <si>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</si>
  <si>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</si>
  <si>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</si>
  <si>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</si>
  <si>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</si>
  <si>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</si>
  <si>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</si>
  <si>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</si>
  <si>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</si>
  <si>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</si>
  <si>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</si>
  <si>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</si>
  <si>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</si>
  <si>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</si>
  <si>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</si>
  <si>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</si>
  <si>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</si>
  <si>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</si>
  <si>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</si>
  <si>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</si>
  <si>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</si>
  <si>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</si>
  <si>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</si>
  <si>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</si>
  <si>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</si>
  <si>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</si>
  <si>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</si>
  <si>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</si>
  <si>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</si>
  <si>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</si>
  <si>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</si>
  <si>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</si>
  <si>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</si>
  <si>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</si>
  <si>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</si>
  <si>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</si>
  <si>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</si>
  <si>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</si>
  <si>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</si>
  <si>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</si>
  <si>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</si>
  <si>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</si>
  <si>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</si>
  <si>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</si>
  <si>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</si>
  <si>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</si>
  <si>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</si>
  <si>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</si>
  <si>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</si>
  <si>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</si>
  <si>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</si>
  <si>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</si>
  <si>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</si>
  <si>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</si>
  <si>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</si>
  <si>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</si>
  <si>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</si>
  <si>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</si>
  <si>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</si>
  <si>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</si>
  <si>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</si>
  <si>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</si>
  <si>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</si>
  <si>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</si>
  <si>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</si>
  <si>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</si>
  <si>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</si>
  <si>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</si>
  <si>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</si>
  <si>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</si>
  <si>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</si>
  <si>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</si>
  <si>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</si>
  <si>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</si>
  <si>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</si>
  <si>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</si>
  <si>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</si>
  <si>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</si>
  <si>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</si>
  <si>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</si>
  <si>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</si>
  <si>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</si>
  <si>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</si>
  <si>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</si>
  <si>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</si>
  <si>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</si>
  <si>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</si>
  <si>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</si>
  <si>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</si>
  <si>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</si>
  <si>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</si>
  <si>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</si>
  <si>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</si>
  <si>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</si>
  <si>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</si>
  <si>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</si>
  <si>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</si>
  <si>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</si>
  <si>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</si>
  <si>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</si>
  <si>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</si>
  <si>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</si>
  <si>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</si>
  <si>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</si>
  <si>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</si>
  <si>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</si>
  <si>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</si>
  <si>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</si>
  <si>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</si>
  <si>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</si>
  <si>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</si>
  <si>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</si>
  <si>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</si>
  <si>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</si>
  <si>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</si>
  <si>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</si>
  <si>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</si>
  <si>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</si>
  <si>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</si>
  <si>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</si>
  <si>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</si>
  <si>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</si>
  <si>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</si>
  <si>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</si>
  <si>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</si>
  <si>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</si>
  <si>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</si>
  <si>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</si>
  <si>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</si>
  <si>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</si>
  <si>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</si>
  <si>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</si>
  <si>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</si>
  <si>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</si>
  <si>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</si>
  <si>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</si>
  <si>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</si>
  <si>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</si>
  <si>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</si>
  <si>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</si>
  <si>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</si>
  <si>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</si>
  <si>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</si>
  <si>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</si>
  <si>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</si>
  <si>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</si>
  <si>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</si>
  <si>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</si>
  <si>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</si>
  <si>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</si>
  <si>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</si>
  <si>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</si>
  <si>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</si>
  <si>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</si>
  <si>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</si>
  <si>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</si>
  <si>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</si>
  <si>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</si>
  <si>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</si>
  <si>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</si>
  <si>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</si>
  <si>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</si>
  <si>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</si>
  <si>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</si>
  <si>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</si>
  <si>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</si>
  <si>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</si>
  <si>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</si>
  <si>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</si>
  <si>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</si>
  <si>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</si>
  <si>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</si>
  <si>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</si>
  <si>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</si>
  <si>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</si>
  <si>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</si>
  <si>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</si>
  <si>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</si>
  <si>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</si>
  <si>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</si>
  <si>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</si>
  <si>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</si>
  <si>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</si>
  <si>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</si>
  <si>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</si>
  <si>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</si>
  <si>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</si>
  <si>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</si>
  <si>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</si>
  <si>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</si>
  <si>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</si>
  <si>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</si>
  <si>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</si>
  <si>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</si>
  <si>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</si>
  <si>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</si>
  <si>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</si>
  <si>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</si>
  <si>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</si>
  <si>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</si>
  <si>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</si>
  <si>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</si>
  <si>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</si>
  <si>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</si>
  <si>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</si>
  <si>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</si>
  <si>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</si>
  <si>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</si>
  <si>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</si>
  <si>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</si>
  <si>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</si>
  <si>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</si>
  <si>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</si>
  <si>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</si>
  <si>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</si>
  <si>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</si>
  <si>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</si>
  <si>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</si>
  <si>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</si>
  <si>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</si>
  <si>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</si>
  <si>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</si>
  <si>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</si>
  <si>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</si>
  <si>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</si>
  <si>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</si>
  <si>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</si>
  <si>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</si>
  <si>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</si>
  <si>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</si>
  <si>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</si>
  <si>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</si>
  <si>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</si>
  <si>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</si>
  <si>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</si>
  <si>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</si>
  <si>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</si>
  <si>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</si>
  <si>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</si>
  <si>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</si>
  <si>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</si>
  <si>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</si>
  <si>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</si>
  <si>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</si>
  <si>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</si>
  <si>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</si>
  <si>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</si>
  <si>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</si>
  <si>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</si>
  <si>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</si>
  <si>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</si>
  <si>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</si>
  <si>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</si>
  <si>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</si>
  <si>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</si>
  <si>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</si>
  <si>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</si>
  <si>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</si>
  <si>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</si>
  <si>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</si>
  <si>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</si>
  <si>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</si>
  <si>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</si>
  <si>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</si>
  <si>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</si>
  <si>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</si>
  <si>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</si>
  <si>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</si>
  <si>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</si>
  <si>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</si>
  <si>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</si>
  <si>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</si>
  <si>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</si>
  <si>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</si>
  <si>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</si>
  <si>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</si>
  <si>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</si>
  <si>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</si>
  <si>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</si>
  <si>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</si>
  <si>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</si>
  <si>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</si>
  <si>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</si>
  <si>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</si>
  <si>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</si>
  <si>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</si>
  <si>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</si>
  <si>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</si>
  <si>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</si>
  <si>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</si>
  <si>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</si>
  <si>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</si>
  <si>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</si>
  <si>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</si>
  <si>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</si>
  <si>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</si>
  <si>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</si>
  <si>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</si>
  <si>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</si>
  <si>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</si>
  <si>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</si>
  <si>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</si>
  <si>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</si>
  <si>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</si>
  <si>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</si>
  <si>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</si>
  <si>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</si>
  <si>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</si>
  <si>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</si>
  <si>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</si>
  <si>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</si>
  <si>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</si>
  <si>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</si>
  <si>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</si>
  <si>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</si>
  <si>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</si>
  <si>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</si>
  <si>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</si>
  <si>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</si>
  <si>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</si>
  <si>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</si>
  <si>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</si>
  <si>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</si>
  <si>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</si>
  <si>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</si>
  <si>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</si>
  <si>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</si>
  <si>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</si>
  <si>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</si>
  <si>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</si>
  <si>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</si>
  <si>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</si>
  <si>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</si>
  <si>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</si>
  <si>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</si>
  <si>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</si>
  <si>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</si>
  <si>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</si>
  <si>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</si>
  <si>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</si>
  <si>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</si>
  <si>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</si>
  <si>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</si>
  <si>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</si>
  <si>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</si>
  <si>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</si>
  <si>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</si>
  <si>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</si>
  <si>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</si>
  <si>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</si>
  <si>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</si>
  <si>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</si>
  <si>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</si>
  <si>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</si>
  <si>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</si>
  <si>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</si>
  <si>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</si>
  <si>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</si>
  <si>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</si>
  <si>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</si>
  <si>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</si>
  <si>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</si>
  <si>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</si>
  <si>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</si>
  <si>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</si>
  <si>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</si>
  <si>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</si>
  <si>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</si>
  <si>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</si>
  <si>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</si>
  <si>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</si>
  <si>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</si>
  <si>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</si>
  <si>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</si>
  <si>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</si>
  <si>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</si>
  <si>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</si>
  <si>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</si>
  <si>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</si>
  <si>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</si>
  <si>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</si>
  <si>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</si>
  <si>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</si>
  <si>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</si>
  <si>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</si>
  <si>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</si>
  <si>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</si>
  <si>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</si>
  <si>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</si>
  <si>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</si>
  <si>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</si>
  <si>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</si>
  <si>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</si>
  <si>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</si>
  <si>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</si>
  <si>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</si>
  <si>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</si>
  <si>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</si>
  <si>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</si>
  <si>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</si>
  <si>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</si>
  <si>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</si>
  <si>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</si>
  <si>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</si>
  <si>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</si>
  <si>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</si>
  <si>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</si>
  <si>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</si>
  <si>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</si>
  <si>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</si>
  <si>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</si>
  <si>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</si>
  <si>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</si>
  <si>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</si>
  <si>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</si>
  <si>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</si>
  <si>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</si>
  <si>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</si>
  <si>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</si>
  <si>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</si>
  <si>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</si>
  <si>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</si>
  <si>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</si>
  <si>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</si>
  <si>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</si>
  <si>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</si>
  <si>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</si>
  <si>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</si>
  <si>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</si>
  <si>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</si>
  <si>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</si>
  <si>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</si>
  <si>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</si>
  <si>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</si>
  <si>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</si>
  <si>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</si>
  <si>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</si>
  <si>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</si>
  <si>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</si>
  <si>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</si>
  <si>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</si>
  <si>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</si>
  <si>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</si>
  <si>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</si>
  <si>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</si>
  <si>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</si>
  <si>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</si>
  <si>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</si>
  <si>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</si>
  <si>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</si>
  <si>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</si>
  <si>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</si>
  <si>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</si>
  <si>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</si>
  <si>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</si>
  <si>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</si>
  <si>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</si>
  <si>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</si>
  <si>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</si>
  <si>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</si>
  <si>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</si>
  <si>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</si>
  <si>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</si>
  <si>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</si>
  <si>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</si>
  <si>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</si>
  <si>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</si>
  <si>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</si>
  <si>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</si>
  <si>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</si>
  <si>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</si>
  <si>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</si>
  <si>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</si>
  <si>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</si>
  <si>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</si>
  <si>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</si>
  <si>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</si>
  <si>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</si>
  <si>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</si>
  <si>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</si>
  <si>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</si>
  <si>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</si>
  <si>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</si>
  <si>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</si>
  <si>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</si>
  <si>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</si>
  <si>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</si>
  <si>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</si>
  <si>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</si>
  <si>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</si>
  <si>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</si>
  <si>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</si>
  <si>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</si>
  <si>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</si>
  <si>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</si>
  <si>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</si>
  <si>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</si>
  <si>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</si>
  <si>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</si>
  <si>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</si>
  <si>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</si>
  <si>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</si>
  <si>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</si>
  <si>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</si>
  <si>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</si>
  <si>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</si>
  <si>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</si>
  <si>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</si>
  <si>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</si>
  <si>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</si>
  <si>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</si>
  <si>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</si>
  <si>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</si>
  <si>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</si>
  <si>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</si>
  <si>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</si>
  <si>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</si>
  <si>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</si>
  <si>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</si>
  <si>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</si>
  <si>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</si>
  <si>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</si>
  <si>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</si>
  <si>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</si>
  <si>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</si>
  <si>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</si>
  <si>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</si>
  <si>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</si>
  <si>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</si>
  <si>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</si>
  <si>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</si>
  <si>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</si>
  <si>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</si>
  <si>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</si>
  <si>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</si>
  <si>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</si>
  <si>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</si>
  <si>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</si>
  <si>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</si>
  <si>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</si>
  <si>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</si>
  <si>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</si>
  <si>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</si>
  <si>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</si>
  <si>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</si>
  <si>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</si>
  <si>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</si>
  <si>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</si>
  <si>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</si>
  <si>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</si>
  <si>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</si>
  <si>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</si>
  <si>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</si>
  <si>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</si>
  <si>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</si>
  <si>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</si>
  <si>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</si>
  <si>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</si>
  <si>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</si>
  <si>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</si>
  <si>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</si>
  <si>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</si>
  <si>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</si>
  <si>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</si>
  <si>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</si>
  <si>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</si>
  <si>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</si>
  <si>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</si>
  <si>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</si>
  <si>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</si>
  <si>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</si>
  <si>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</si>
  <si>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</si>
  <si>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</si>
  <si>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</si>
  <si>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</si>
  <si>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</si>
  <si>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</si>
  <si>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</si>
  <si>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</si>
  <si>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</si>
  <si>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</si>
  <si>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</si>
  <si>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</si>
  <si>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</si>
  <si>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</si>
  <si>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</si>
  <si>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</si>
  <si>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</si>
  <si>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</si>
  <si>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</si>
  <si>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</si>
  <si>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</si>
  <si>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</si>
  <si>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</si>
  <si>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</si>
  <si>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</si>
  <si>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</si>
  <si>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</si>
  <si>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</si>
  <si>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</si>
  <si>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</si>
  <si>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</si>
  <si>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</si>
  <si>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</si>
  <si>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</si>
  <si>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</si>
  <si>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</si>
  <si>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</si>
  <si>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</si>
  <si>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</si>
  <si>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</si>
  <si>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</si>
  <si>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</si>
  <si>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</si>
  <si>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</si>
  <si>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</si>
  <si>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</si>
  <si>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</si>
  <si>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</si>
  <si>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</si>
  <si>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</si>
  <si>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</si>
  <si>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</si>
  <si>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</si>
  <si>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</si>
  <si>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</si>
  <si>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</si>
  <si>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</si>
  <si>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</si>
  <si>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</si>
  <si>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</si>
  <si>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</si>
  <si>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</si>
  <si>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</si>
  <si>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</si>
  <si>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</si>
  <si>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</si>
  <si>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</si>
  <si>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</si>
  <si>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</si>
  <si>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</si>
  <si>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</si>
  <si>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</si>
  <si>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</si>
  <si>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</si>
  <si>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</si>
  <si>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</si>
  <si>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</si>
  <si>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</si>
  <si>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</si>
  <si>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</si>
  <si>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</si>
  <si>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</si>
  <si>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</si>
  <si>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</si>
  <si>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</si>
  <si>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</si>
  <si>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</si>
  <si>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</si>
  <si>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</si>
  <si>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</si>
  <si>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</si>
  <si>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</si>
  <si>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</si>
  <si>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</si>
  <si>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</si>
  <si>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</si>
  <si>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</si>
  <si>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</si>
  <si>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</si>
  <si>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</si>
  <si>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</si>
  <si>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</si>
  <si>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</si>
  <si>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</si>
  <si>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</si>
  <si>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</si>
  <si>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</si>
  <si>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</si>
  <si>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</si>
  <si>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</si>
  <si>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</si>
  <si>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</si>
  <si>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</si>
  <si>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</si>
  <si>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</si>
  <si>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</si>
  <si>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</si>
  <si>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</si>
  <si>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</si>
  <si>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</si>
  <si>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</si>
  <si>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</si>
  <si>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</si>
  <si>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</si>
  <si>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</si>
  <si>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</si>
  <si>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</si>
  <si>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</si>
  <si>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</si>
  <si>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</si>
  <si>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</si>
  <si>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</si>
  <si>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</si>
  <si>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</si>
  <si>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</si>
  <si>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</si>
  <si>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</si>
  <si>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</si>
  <si>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</si>
  <si>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</si>
  <si>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</si>
  <si>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</si>
  <si>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</si>
  <si>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</si>
  <si>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</si>
  <si>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</si>
  <si>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</si>
  <si>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</si>
  <si>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</si>
  <si>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</si>
  <si>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</si>
  <si>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</si>
  <si>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</si>
  <si>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</si>
  <si>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</si>
  <si>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</si>
  <si>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</si>
  <si>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</si>
  <si>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</si>
  <si>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</si>
  <si>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</si>
  <si>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</si>
  <si>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</si>
  <si>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</si>
  <si>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</si>
  <si>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</si>
  <si>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</si>
  <si>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</si>
  <si>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</si>
  <si>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</si>
  <si>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</si>
  <si>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</si>
  <si>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</si>
  <si>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</si>
  <si>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</si>
  <si>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</si>
  <si>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</si>
  <si>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</si>
  <si>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</si>
  <si>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</si>
  <si>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</si>
  <si>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</si>
  <si>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</si>
  <si>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</si>
  <si>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</si>
  <si>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</si>
  <si>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</si>
  <si>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</si>
  <si>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</si>
  <si>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</si>
  <si>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</si>
  <si>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</si>
  <si>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</si>
  <si>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</si>
  <si>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</si>
  <si>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</si>
  <si>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</si>
  <si>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</si>
  <si>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</si>
  <si>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</si>
  <si>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</si>
  <si>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</si>
  <si>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</si>
  <si>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</si>
  <si>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</si>
  <si>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</si>
  <si>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</si>
  <si>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</si>
  <si>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</si>
  <si>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</si>
  <si>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</si>
  <si>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</si>
  <si>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</si>
  <si>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</si>
  <si>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</si>
  <si>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</si>
  <si>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</si>
  <si>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</si>
  <si>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</si>
  <si>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</si>
  <si>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</si>
  <si>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</si>
  <si>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</si>
  <si>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</si>
  <si>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</si>
  <si>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</si>
  <si>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</si>
  <si>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</si>
  <si>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</si>
  <si>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</si>
  <si>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</si>
  <si>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</si>
  <si>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</si>
  <si>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</si>
  <si>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</si>
  <si>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</si>
  <si>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</si>
  <si>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</si>
  <si>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</si>
  <si>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</si>
  <si>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</si>
  <si>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</si>
  <si>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</si>
  <si>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</si>
  <si>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</si>
  <si>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</si>
  <si>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</si>
  <si>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</si>
  <si>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</si>
  <si>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</si>
  <si>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</si>
  <si>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</si>
  <si>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</si>
  <si>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</si>
  <si>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</si>
  <si>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</si>
  <si>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</si>
  <si>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</si>
  <si>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</si>
  <si>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</si>
  <si>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</si>
  <si>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</si>
  <si>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</si>
  <si>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</si>
  <si>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</si>
  <si>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</si>
  <si>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</si>
  <si>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</si>
  <si>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</si>
  <si>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</si>
  <si>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</si>
  <si>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</si>
  <si>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</si>
  <si>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</si>
  <si>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</si>
  <si>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</si>
  <si>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</si>
  <si>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</si>
  <si>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</si>
  <si>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</si>
  <si>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</si>
  <si>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</si>
  <si>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</si>
  <si>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</si>
  <si>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</si>
  <si>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</si>
  <si>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</si>
  <si>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</si>
  <si>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</si>
  <si>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</si>
  <si>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</si>
  <si>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</si>
  <si>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</si>
  <si>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</si>
  <si>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</si>
  <si>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</si>
  <si>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</si>
  <si>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</si>
  <si>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</si>
  <si>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</si>
  <si>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</si>
  <si>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</si>
  <si>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</si>
  <si>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</si>
  <si>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</si>
  <si>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</si>
  <si>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</si>
  <si>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</si>
  <si>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</si>
  <si>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</si>
  <si>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</si>
  <si>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</si>
  <si>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</si>
  <si>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</si>
  <si>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</si>
  <si>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</si>
  <si>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</si>
  <si>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</si>
  <si>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</si>
  <si>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</si>
  <si>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</si>
  <si>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</si>
  <si>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</si>
  <si>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</si>
  <si>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</si>
  <si>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</si>
  <si>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</si>
  <si>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</si>
  <si>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</si>
  <si>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</si>
  <si>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</si>
  <si>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</si>
  <si>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</si>
  <si>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</si>
  <si>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</si>
  <si>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</si>
  <si>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</si>
  <si>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</si>
  <si>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</si>
  <si>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</si>
  <si>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</si>
  <si>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</si>
  <si>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</si>
  <si>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</si>
  <si>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</si>
  <si>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</si>
  <si>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</si>
  <si>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</si>
  <si>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</si>
  <si>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</si>
  <si>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</si>
  <si>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</si>
  <si>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</si>
  <si>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</si>
  <si>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</si>
  <si>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</si>
  <si>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</si>
  <si>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</si>
  <si>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</si>
  <si>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</si>
  <si>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</si>
  <si>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</si>
  <si>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</si>
  <si>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</si>
  <si>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</si>
  <si>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</si>
  <si>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</si>
  <si>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</si>
  <si>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</si>
  <si>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</si>
  <si>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</si>
  <si>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</si>
  <si>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</si>
  <si>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</si>
  <si>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</si>
  <si>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</si>
  <si>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</si>
  <si>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</si>
  <si>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</si>
  <si>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</si>
  <si>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</si>
  <si>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</si>
  <si>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</si>
  <si>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</si>
  <si>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</si>
  <si>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</si>
  <si>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</si>
  <si>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</si>
  <si>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</si>
  <si>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</si>
  <si>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</si>
  <si>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</si>
  <si>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</si>
  <si>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</si>
  <si>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</si>
  <si>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</si>
  <si>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</si>
  <si>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</si>
  <si>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</si>
  <si>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</si>
  <si>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</si>
  <si>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</si>
  <si>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</si>
  <si>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</si>
  <si>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</si>
  <si>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</si>
  <si>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</si>
  <si>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</si>
  <si>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</si>
  <si>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</si>
  <si>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</si>
  <si>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</si>
  <si>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</si>
  <si>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</si>
  <si>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</si>
  <si>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</si>
  <si>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</si>
  <si>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</si>
  <si>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</si>
  <si>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</si>
  <si>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</si>
  <si>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</si>
  <si>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</si>
  <si>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</si>
  <si>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</si>
  <si>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</si>
  <si>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</si>
  <si>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</si>
  <si>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</si>
  <si>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</si>
  <si>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</si>
  <si>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</si>
  <si>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</si>
  <si>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</si>
  <si>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</si>
  <si>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</si>
  <si>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</si>
  <si>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</si>
  <si>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</si>
  <si>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</si>
  <si>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</si>
  <si>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</si>
  <si>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</si>
  <si>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</si>
  <si>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</si>
  <si>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</si>
  <si>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</si>
  <si>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</si>
  <si>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</si>
  <si>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</si>
  <si>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</si>
  <si>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</si>
  <si>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</si>
  <si>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</si>
  <si>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</si>
  <si>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</si>
  <si>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</si>
  <si>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</si>
  <si>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</si>
  <si>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</si>
  <si>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</si>
  <si>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</si>
  <si>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</si>
  <si>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</si>
  <si>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</si>
  <si>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</si>
  <si>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</si>
  <si>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</si>
  <si>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</si>
  <si>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</si>
  <si>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</si>
  <si>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</si>
  <si>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</si>
  <si>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</si>
  <si>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</si>
  <si>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</si>
  <si>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</si>
  <si>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</si>
  <si>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</si>
  <si>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</si>
  <si>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</si>
  <si>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</si>
  <si>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</si>
  <si>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</si>
  <si>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</si>
  <si>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</si>
  <si>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</si>
  <si>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</si>
  <si>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</si>
  <si>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</si>
  <si>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</si>
  <si>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</si>
  <si>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</si>
  <si>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</si>
  <si>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</si>
  <si>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</si>
  <si>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</si>
  <si>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</si>
  <si>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</si>
  <si>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</si>
  <si>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</si>
  <si>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</si>
  <si>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</si>
  <si>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</si>
  <si>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</si>
  <si>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</si>
  <si>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</si>
  <si>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</si>
  <si>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</si>
  <si>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</si>
  <si>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</si>
  <si>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</si>
  <si>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</si>
  <si>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</si>
  <si>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</si>
  <si>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</si>
  <si>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</si>
  <si>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</si>
  <si>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</si>
  <si>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</si>
  <si>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</si>
  <si>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</si>
  <si>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</si>
  <si>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</si>
  <si>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</si>
  <si>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</si>
  <si>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</si>
  <si>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</si>
  <si>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</si>
  <si>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</si>
  <si>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</si>
  <si>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</si>
  <si>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</si>
  <si>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</si>
  <si>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</si>
  <si>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</si>
  <si>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</si>
  <si>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</si>
  <si>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</si>
  <si>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</si>
  <si>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</si>
  <si>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</si>
  <si>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</si>
  <si>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</si>
  <si>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</si>
  <si>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</si>
  <si>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</si>
  <si>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</si>
  <si>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</si>
  <si>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</si>
  <si>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</si>
  <si>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</si>
  <si>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</si>
  <si>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</si>
  <si>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</si>
  <si>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</si>
  <si>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</si>
  <si>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</si>
  <si>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</si>
  <si>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</si>
  <si>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</si>
  <si>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</si>
  <si>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</si>
  <si>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</si>
  <si>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</si>
  <si>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</si>
  <si>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</si>
  <si>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</si>
  <si>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</si>
  <si>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</si>
  <si>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</si>
  <si>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</si>
  <si>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</si>
  <si>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</si>
  <si>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</si>
  <si>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</si>
  <si>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</si>
  <si>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</si>
  <si>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</si>
  <si>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</si>
  <si>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</si>
  <si>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</si>
  <si>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</si>
  <si>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</si>
  <si>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</si>
  <si>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</si>
  <si>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</si>
  <si>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</si>
  <si>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</si>
  <si>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</si>
  <si>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</si>
  <si>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</si>
  <si>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</si>
  <si>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</si>
  <si>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</si>
  <si>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</si>
  <si>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</si>
  <si>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</si>
  <si>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</si>
  <si>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</si>
  <si>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</si>
  <si>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</si>
  <si>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</si>
  <si>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</si>
  <si>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</si>
  <si>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</si>
  <si>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</si>
  <si>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</si>
  <si>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</si>
  <si>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</si>
  <si>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</si>
  <si>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</si>
  <si>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</si>
  <si>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</si>
  <si>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</si>
  <si>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</si>
  <si>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</si>
  <si>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</si>
  <si>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</si>
  <si>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</si>
  <si>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</si>
  <si>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</si>
  <si>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</si>
  <si>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</si>
  <si>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</si>
  <si>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</si>
  <si>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</si>
  <si>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</si>
  <si>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</si>
  <si>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</si>
  <si>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</si>
  <si>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</si>
  <si>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</si>
  <si>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</si>
  <si>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</si>
  <si>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</si>
  <si>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</si>
  <si>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</si>
  <si>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</si>
  <si>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</si>
  <si>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</si>
  <si>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</si>
  <si>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</si>
  <si>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</si>
  <si>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</si>
  <si>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</si>
  <si>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</si>
  <si>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</si>
  <si>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</si>
  <si>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</si>
  <si>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</si>
  <si>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</si>
  <si>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</si>
  <si>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</si>
  <si>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</si>
  <si>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</si>
  <si>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</si>
  <si>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</si>
  <si>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</si>
  <si>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</si>
  <si>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</si>
  <si>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</si>
  <si>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</si>
  <si>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</si>
  <si>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</si>
  <si>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</si>
  <si>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</si>
  <si>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</si>
  <si>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</si>
  <si>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</si>
  <si>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</si>
  <si>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</si>
  <si>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</si>
  <si>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</si>
  <si>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</si>
  <si>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</si>
  <si>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</si>
  <si>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</si>
  <si>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</si>
  <si>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</si>
  <si>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</si>
  <si>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</si>
  <si>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</si>
  <si>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</si>
  <si>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</si>
  <si>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</si>
  <si>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</si>
  <si>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</si>
  <si>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</si>
  <si>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</si>
  <si>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</si>
  <si>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</si>
  <si>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</si>
  <si>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</si>
  <si>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</si>
  <si>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</si>
  <si>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</si>
  <si>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</si>
  <si>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</si>
  <si>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</si>
  <si>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</si>
  <si>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</si>
  <si>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</si>
  <si>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</si>
  <si>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</si>
  <si>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</si>
  <si>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</si>
  <si>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</si>
  <si>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</si>
  <si>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</si>
  <si>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</si>
  <si>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</si>
  <si>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</si>
  <si>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</si>
  <si>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</si>
  <si>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</si>
  <si>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</si>
  <si>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</si>
  <si>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</si>
  <si>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</si>
  <si>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</si>
  <si>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</si>
  <si>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</si>
  <si>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</si>
  <si>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</si>
  <si>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</si>
  <si>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</si>
  <si>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</si>
  <si>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</si>
  <si>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</si>
  <si>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</si>
  <si>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</si>
  <si>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</si>
  <si>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</si>
  <si>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</si>
  <si>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</si>
  <si>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</si>
  <si>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</si>
  <si>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</si>
  <si>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</si>
  <si>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</si>
  <si>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</si>
  <si>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</si>
  <si>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</si>
  <si>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</si>
  <si>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</si>
  <si>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</si>
  <si>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</si>
  <si>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</si>
  <si>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</si>
  <si>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</si>
  <si>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</si>
  <si>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</si>
  <si>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</si>
  <si>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</si>
  <si>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</si>
  <si>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</si>
  <si>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</si>
  <si>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</si>
  <si>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</si>
  <si>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</si>
  <si>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</si>
  <si>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</si>
  <si>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</si>
  <si>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</si>
  <si>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</si>
  <si>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</si>
  <si>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</si>
  <si>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</si>
  <si>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</si>
  <si>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</si>
  <si>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</si>
  <si>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</si>
  <si>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</si>
  <si>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</si>
  <si>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</si>
  <si>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</si>
  <si>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</si>
  <si>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</si>
  <si>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</si>
  <si>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</si>
  <si>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</si>
  <si>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</si>
  <si>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</si>
  <si>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</si>
  <si>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</si>
  <si>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</si>
  <si>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</si>
  <si>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</si>
  <si>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</si>
  <si>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</si>
  <si>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</si>
  <si>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</si>
  <si>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</si>
  <si>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</si>
  <si>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</si>
  <si>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</si>
  <si>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</si>
  <si>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</si>
  <si>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</si>
  <si>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</si>
  <si>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</si>
  <si>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</si>
  <si>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</si>
  <si>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</si>
  <si>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</si>
  <si>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</si>
  <si>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</si>
  <si>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</si>
  <si>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</si>
  <si>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</si>
  <si>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</si>
  <si>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</si>
  <si>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</si>
  <si>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</si>
  <si>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</si>
  <si>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</si>
  <si>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</si>
  <si>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</si>
  <si>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</si>
  <si>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</si>
  <si>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</si>
  <si>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</si>
  <si>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</si>
  <si>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</si>
  <si>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</si>
  <si>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</si>
  <si>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</si>
  <si>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</si>
  <si>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</si>
  <si>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</si>
  <si>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</si>
  <si>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</si>
  <si>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</si>
  <si>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</si>
  <si>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</si>
  <si>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</si>
  <si>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</si>
  <si>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</si>
  <si>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</si>
  <si>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</si>
  <si>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</si>
  <si>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</si>
  <si>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</si>
  <si>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</si>
  <si>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</si>
  <si>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</si>
  <si>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</si>
  <si>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</si>
  <si>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</si>
  <si>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</si>
  <si>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</si>
  <si>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</si>
  <si>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</si>
  <si>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</si>
  <si>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</si>
  <si>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</si>
  <si>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</si>
  <si>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</si>
  <si>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</si>
  <si>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</si>
  <si>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</si>
  <si>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</si>
  <si>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</si>
  <si>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</si>
  <si>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</si>
  <si>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</si>
  <si>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</si>
  <si>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</si>
  <si>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</si>
  <si>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</si>
  <si>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</si>
  <si>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</si>
  <si>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</si>
  <si>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</si>
  <si>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</si>
  <si>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</si>
  <si>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</si>
  <si>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</si>
  <si>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</si>
  <si>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</si>
  <si>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</si>
  <si>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</si>
  <si>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</si>
  <si>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</si>
  <si>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</si>
  <si>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</si>
  <si>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</si>
  <si>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</si>
  <si>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</si>
  <si>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</si>
  <si>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</si>
  <si>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</si>
  <si>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</si>
  <si>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</si>
  <si>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</si>
  <si>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</si>
  <si>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</si>
  <si>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</si>
  <si>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</si>
  <si>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</si>
  <si>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</si>
  <si>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</si>
  <si>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</si>
  <si>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</si>
  <si>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</si>
  <si>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</si>
  <si>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</si>
  <si>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</si>
  <si>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</si>
  <si>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</si>
  <si>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</si>
  <si>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</si>
  <si>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</si>
  <si>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</si>
  <si>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</si>
  <si>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</si>
  <si>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</si>
  <si>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</si>
  <si>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</si>
  <si>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</si>
  <si>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</si>
  <si>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</si>
  <si>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</si>
  <si>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</si>
  <si>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</si>
  <si>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</si>
  <si>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</si>
  <si>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</si>
  <si>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</si>
  <si>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</si>
  <si>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</si>
  <si>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</si>
  <si>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</si>
  <si>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</si>
  <si>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</si>
  <si>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</si>
  <si>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</si>
  <si>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</si>
  <si>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</si>
  <si>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</si>
  <si>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</si>
  <si>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</si>
  <si>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</si>
  <si>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</si>
  <si>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</si>
  <si>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</si>
  <si>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</si>
  <si>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</si>
  <si>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</si>
  <si>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</si>
  <si>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</si>
  <si>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</si>
  <si>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</si>
  <si>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</si>
  <si>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</si>
  <si>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</si>
  <si>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</si>
  <si>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</si>
  <si>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</si>
  <si>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</si>
  <si>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</si>
  <si>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</si>
  <si>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</si>
  <si>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</si>
  <si>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</si>
  <si>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</si>
  <si>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</si>
  <si>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</si>
  <si>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</si>
  <si>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</si>
  <si>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</si>
  <si>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</si>
  <si>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</si>
  <si>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</si>
  <si>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</si>
  <si>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</si>
  <si>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</si>
  <si>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</si>
  <si>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</si>
  <si>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</si>
  <si>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</si>
  <si>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</si>
  <si>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</si>
  <si>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</si>
  <si>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</si>
  <si>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</si>
  <si>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</si>
  <si>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</si>
  <si>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</si>
  <si>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</si>
  <si>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</si>
  <si>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</si>
  <si>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</si>
  <si>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</si>
  <si>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</si>
  <si>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</si>
  <si>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</si>
  <si>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</si>
  <si>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</si>
  <si>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</si>
  <si>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</si>
  <si>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</si>
  <si>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</si>
  <si>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</si>
  <si>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</si>
  <si>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</si>
  <si>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</si>
  <si>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</si>
  <si>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</si>
  <si>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</si>
  <si>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</si>
  <si>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</si>
  <si>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</si>
  <si>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</si>
  <si>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</si>
  <si>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</si>
  <si>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</si>
  <si>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</si>
  <si>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</si>
  <si>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</si>
  <si>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</si>
  <si>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</si>
  <si>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</si>
  <si>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</si>
  <si>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</si>
  <si>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</si>
  <si>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</si>
  <si>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</si>
  <si>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</si>
  <si>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</si>
  <si>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</si>
  <si>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</si>
  <si>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</si>
  <si>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</si>
  <si>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</si>
  <si>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</si>
  <si>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</si>
  <si>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</si>
  <si>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</si>
  <si>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</si>
  <si>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</si>
  <si>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</si>
  <si>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</si>
  <si>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</si>
  <si>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</si>
  <si>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</si>
  <si>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</si>
  <si>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</si>
  <si>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</si>
  <si>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</si>
  <si>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</si>
  <si>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</si>
  <si>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</si>
  <si>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</si>
  <si>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</si>
  <si>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</si>
  <si>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</si>
  <si>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</si>
  <si>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</si>
  <si>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</si>
  <si>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</si>
  <si>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</si>
  <si>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</si>
  <si>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</si>
  <si>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</si>
  <si>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</si>
  <si>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</si>
  <si>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</si>
  <si>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</si>
  <si>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</si>
  <si>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</si>
  <si>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</si>
  <si>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</si>
  <si>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</si>
  <si>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</si>
  <si>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</si>
  <si>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</si>
  <si>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</si>
  <si>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</si>
  <si>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</si>
  <si>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</si>
  <si>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</si>
  <si>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</si>
  <si>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</si>
  <si>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</si>
  <si>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</si>
  <si>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</si>
  <si>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</si>
  <si>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</si>
  <si>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</si>
  <si>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</si>
  <si>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</si>
  <si>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</si>
  <si>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</si>
  <si>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</si>
  <si>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</si>
  <si>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</si>
  <si>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</si>
  <si>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</si>
  <si>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</si>
  <si>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</si>
  <si>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</si>
  <si>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</si>
  <si>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</si>
  <si>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</si>
  <si>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</si>
  <si>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</si>
  <si>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</si>
  <si>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</si>
  <si>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</si>
  <si>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</si>
  <si>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</si>
  <si>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</si>
  <si>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</si>
  <si>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</si>
  <si>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</si>
  <si>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</si>
  <si>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</si>
  <si>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</si>
  <si>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</si>
  <si>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</si>
  <si>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</si>
  <si>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</si>
  <si>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</si>
  <si>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</si>
  <si>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</si>
  <si>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</si>
  <si>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</si>
  <si>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</si>
  <si>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</si>
  <si>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</si>
  <si>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</si>
  <si>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</si>
  <si>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</si>
  <si>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</si>
  <si>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</si>
  <si>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</si>
  <si>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</si>
  <si>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</si>
  <si>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</si>
  <si>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</si>
  <si>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</si>
  <si>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</si>
  <si>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</si>
  <si>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</si>
  <si>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</si>
  <si>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</si>
  <si>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</si>
  <si>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</si>
  <si>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</si>
  <si>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</si>
  <si>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</si>
  <si>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</si>
  <si>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</si>
  <si>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</si>
  <si>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</si>
  <si>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</si>
  <si>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</si>
  <si>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</si>
  <si>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</si>
  <si>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</si>
  <si>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</si>
  <si>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</si>
  <si>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</si>
  <si>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</si>
  <si>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</si>
  <si>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</si>
  <si>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</si>
  <si>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</si>
  <si>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</si>
  <si>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</si>
  <si>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</si>
  <si>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</si>
  <si>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</si>
  <si>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</si>
  <si>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</si>
  <si>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</si>
  <si>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</si>
  <si>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</si>
  <si>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</si>
  <si>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</si>
  <si>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</si>
  <si>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</si>
  <si>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</si>
  <si>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</si>
  <si>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</si>
  <si>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</si>
  <si>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</si>
  <si>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</si>
  <si>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</si>
  <si>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</si>
  <si>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</si>
  <si>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</si>
  <si>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</si>
  <si>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</si>
  <si>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</si>
  <si>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</si>
  <si>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</si>
  <si>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</si>
  <si>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</si>
  <si>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</si>
  <si>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</si>
  <si>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</si>
  <si>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</si>
  <si>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</si>
  <si>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</si>
  <si>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</si>
  <si>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</si>
  <si>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</si>
  <si>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</si>
  <si>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</si>
  <si>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</si>
  <si>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</si>
  <si>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</si>
  <si>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</si>
  <si>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</si>
  <si>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</si>
  <si>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</si>
  <si>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</si>
  <si>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</si>
  <si>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</si>
  <si>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</si>
  <si>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</si>
  <si>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</si>
  <si>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</si>
  <si>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</si>
  <si>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</si>
  <si>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</si>
  <si>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</si>
  <si>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</si>
  <si>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</si>
  <si>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</si>
  <si>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</si>
  <si>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</si>
  <si>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</si>
  <si>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</si>
  <si>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</si>
  <si>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</si>
  <si>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</si>
  <si>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</si>
  <si>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</si>
  <si>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</si>
  <si>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</si>
  <si>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</si>
  <si>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</si>
  <si>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</si>
  <si>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</si>
  <si>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</si>
  <si>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</si>
  <si>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</si>
  <si>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</si>
  <si>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</si>
  <si>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</si>
  <si>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</si>
  <si>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</si>
  <si>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</si>
  <si>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</si>
  <si>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</si>
  <si>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</si>
  <si>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</si>
  <si>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</si>
  <si>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</si>
  <si>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</si>
  <si>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</si>
  <si>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</si>
  <si>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</si>
  <si>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</si>
  <si>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</si>
  <si>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</si>
  <si>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</si>
  <si>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</si>
  <si>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</si>
  <si>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</si>
  <si>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</si>
  <si>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</si>
  <si>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</si>
  <si>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</si>
  <si>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</si>
  <si>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</si>
  <si>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</si>
  <si>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</si>
  <si>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</si>
  <si>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</si>
  <si>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</si>
  <si>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</si>
  <si>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</si>
  <si>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</si>
  <si>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</si>
  <si>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</si>
  <si>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</si>
  <si>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</si>
  <si>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</si>
  <si>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</si>
  <si>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</si>
  <si>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</si>
  <si>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</si>
  <si>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</si>
  <si>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</si>
  <si>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</si>
  <si>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</si>
  <si>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</si>
  <si>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</si>
  <si>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</si>
  <si>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</si>
  <si>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</si>
  <si>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</si>
  <si>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</si>
  <si>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</si>
  <si>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</si>
  <si>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</si>
  <si>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</si>
  <si>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</si>
  <si>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</si>
  <si>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</si>
  <si>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</si>
  <si>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</si>
  <si>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</si>
  <si>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</si>
  <si>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</si>
  <si>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</si>
  <si>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</si>
  <si>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</si>
  <si>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</si>
  <si>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</si>
  <si>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</si>
  <si>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</si>
  <si>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</si>
  <si>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</si>
  <si>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</si>
  <si>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</si>
  <si>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</si>
  <si>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</si>
  <si>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</si>
  <si>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</si>
  <si>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</si>
  <si>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</si>
  <si>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</si>
  <si>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</si>
  <si>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</si>
  <si>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</si>
  <si>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</si>
  <si>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</si>
  <si>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</si>
  <si>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</si>
  <si>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</si>
  <si>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</si>
  <si>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</si>
  <si>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</si>
  <si>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</si>
  <si>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</si>
  <si>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</si>
  <si>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</si>
  <si>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</si>
  <si>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</si>
  <si>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</si>
  <si>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</si>
  <si>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</si>
  <si>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</si>
  <si>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</si>
  <si>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</si>
  <si>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</si>
  <si>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</si>
  <si>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</si>
  <si>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</si>
  <si>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</si>
  <si>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</si>
  <si>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</si>
  <si>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</si>
  <si>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</si>
  <si>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</si>
  <si>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</si>
  <si>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</si>
  <si>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</si>
  <si>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</si>
  <si>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</si>
  <si>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</si>
  <si>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</si>
  <si>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</si>
  <si>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</si>
  <si>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</si>
  <si>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</si>
  <si>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</si>
  <si>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</si>
  <si>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</si>
  <si>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</si>
  <si>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</si>
  <si>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</si>
  <si>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</si>
  <si>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</si>
  <si>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</si>
  <si>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</si>
  <si>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</si>
  <si>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</si>
  <si>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</si>
  <si>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</si>
  <si>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</si>
  <si>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</si>
  <si>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</si>
  <si>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</si>
  <si>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</si>
  <si>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</si>
  <si>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</si>
  <si>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</si>
  <si>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</si>
  <si>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</si>
  <si>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</si>
  <si>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</si>
  <si>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</si>
  <si>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</si>
  <si>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</si>
  <si>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</si>
  <si>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</si>
  <si>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</si>
  <si>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</si>
  <si>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</si>
  <si>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</si>
  <si>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</si>
  <si>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</si>
  <si>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</si>
  <si>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</si>
  <si>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</si>
  <si>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</si>
  <si>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</si>
  <si>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</si>
  <si>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</si>
  <si>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</si>
  <si>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</si>
  <si>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</si>
  <si>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</si>
  <si>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</si>
  <si>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</si>
  <si>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</si>
  <si>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</si>
  <si>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</si>
  <si>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</si>
  <si>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</si>
  <si>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</si>
  <si>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</si>
  <si>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</si>
  <si>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</si>
  <si>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</si>
  <si>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</si>
  <si>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</si>
  <si>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</si>
  <si>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</si>
  <si>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</si>
  <si>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</si>
  <si>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</si>
  <si>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</si>
  <si>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</si>
  <si>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</si>
  <si>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</si>
  <si>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</si>
  <si>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</si>
  <si>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</si>
  <si>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</si>
  <si>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</si>
  <si>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</si>
  <si>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</si>
  <si>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</si>
  <si>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</si>
  <si>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</si>
  <si>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</si>
  <si>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</si>
  <si>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</si>
  <si>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</si>
  <si>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</si>
  <si>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</si>
  <si>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</si>
  <si>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</si>
  <si>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</si>
  <si>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</si>
  <si>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</si>
  <si>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</si>
  <si>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</si>
  <si>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</si>
  <si>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</si>
  <si>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</si>
  <si>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</si>
  <si>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</si>
  <si>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</si>
  <si>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</si>
  <si>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</si>
  <si>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</si>
  <si>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</si>
  <si>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</si>
  <si>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</si>
  <si>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</si>
  <si>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</si>
  <si>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</si>
  <si>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</si>
  <si>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</si>
  <si>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</si>
  <si>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</si>
  <si>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</si>
  <si>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</si>
  <si>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</si>
  <si>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</si>
  <si>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</si>
  <si>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</si>
  <si>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</si>
  <si>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</si>
  <si>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</si>
  <si>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</si>
  <si>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</si>
  <si>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</si>
  <si>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</si>
  <si>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</si>
  <si>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</si>
  <si>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</si>
  <si>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</si>
  <si>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</si>
  <si>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</si>
  <si>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</si>
  <si>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</si>
  <si>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</si>
  <si>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</si>
  <si>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</si>
  <si>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</si>
  <si>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</si>
  <si>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</si>
  <si>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</si>
  <si>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</si>
  <si>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</si>
  <si>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</si>
  <si>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</si>
  <si>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</si>
  <si>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</si>
  <si>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</si>
  <si>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</si>
  <si>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</si>
  <si>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</si>
  <si>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</si>
  <si>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</si>
  <si>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</si>
  <si>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</si>
  <si>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</si>
  <si>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</si>
  <si>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</si>
  <si>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</si>
  <si>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</si>
  <si>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</si>
  <si>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</si>
  <si>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</si>
  <si>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</si>
  <si>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</si>
  <si>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</si>
  <si>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</si>
  <si>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</si>
  <si>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</si>
  <si>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</si>
  <si>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</si>
  <si>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</si>
  <si>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</si>
  <si>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</si>
  <si>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</si>
  <si>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</si>
  <si>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</si>
  <si>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</si>
  <si>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</si>
  <si>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</si>
  <si>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</si>
  <si>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</si>
  <si>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</si>
  <si>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</si>
  <si>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</si>
  <si>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</si>
  <si>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</si>
  <si>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</si>
  <si>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</si>
  <si>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</si>
  <si>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</si>
  <si>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</si>
  <si>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</si>
  <si>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</si>
  <si>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</si>
  <si>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</si>
  <si>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</si>
  <si>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</si>
  <si>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</si>
  <si>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</si>
  <si>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</si>
  <si>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</si>
  <si>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</si>
  <si>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</si>
  <si>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</si>
  <si>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</si>
  <si>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</si>
  <si>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</si>
  <si>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</si>
  <si>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</si>
  <si>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</si>
  <si>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</si>
  <si>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</si>
  <si>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</si>
  <si>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</si>
  <si>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</si>
  <si>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</si>
  <si>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</si>
  <si>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</si>
  <si>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</si>
  <si>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</si>
  <si>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</si>
  <si>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</si>
  <si>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</si>
  <si>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</si>
  <si>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</si>
  <si>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</si>
  <si>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</si>
  <si>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</si>
  <si>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</si>
  <si>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</si>
  <si>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</si>
  <si>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</si>
  <si>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</si>
  <si>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</si>
  <si>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</si>
  <si>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</si>
  <si>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</si>
  <si>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</si>
  <si>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</si>
  <si>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</si>
  <si>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</si>
  <si>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</si>
  <si>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</si>
  <si>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</si>
  <si>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</si>
  <si>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</si>
  <si>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</si>
  <si>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</si>
  <si>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</si>
  <si>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</si>
  <si>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</si>
  <si>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</si>
  <si>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</si>
  <si>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</si>
  <si>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</si>
  <si>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</si>
  <si>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</si>
  <si>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</si>
  <si>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</si>
  <si>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</si>
  <si>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</si>
  <si>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</si>
  <si>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</si>
  <si>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</si>
  <si>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</si>
  <si>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</si>
  <si>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</si>
  <si>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</si>
  <si>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</si>
  <si>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</si>
  <si>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</si>
  <si>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</si>
  <si>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</si>
  <si>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</si>
  <si>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</si>
  <si>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</si>
  <si>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</si>
  <si>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</si>
  <si>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</si>
  <si>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</si>
  <si>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</si>
  <si>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</si>
  <si>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</si>
  <si>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</si>
  <si>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</si>
  <si>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</si>
  <si>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</si>
  <si>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</si>
  <si>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</si>
  <si>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</si>
  <si>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</si>
  <si>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</si>
  <si>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</si>
  <si>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</si>
  <si>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</si>
  <si>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</si>
  <si>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</si>
  <si>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</si>
  <si>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</si>
  <si>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</si>
  <si>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</si>
  <si>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</si>
  <si>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</si>
  <si>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</si>
  <si>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</si>
  <si>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</si>
  <si>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</si>
  <si>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</si>
  <si>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</si>
  <si>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</si>
  <si>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</si>
  <si>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</si>
  <si>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</si>
  <si>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</si>
  <si>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</si>
  <si>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</si>
  <si>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</si>
  <si>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</si>
  <si>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</si>
  <si>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</si>
  <si>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</si>
  <si>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</si>
  <si>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</si>
  <si>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</si>
  <si>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</si>
  <si>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</si>
  <si>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</si>
  <si>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</si>
  <si>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</si>
  <si>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</si>
  <si>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</si>
  <si>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</si>
  <si>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</si>
  <si>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</si>
  <si>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</si>
  <si>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</si>
  <si>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</si>
  <si>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</si>
  <si>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</si>
  <si>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</si>
  <si>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</si>
  <si>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</si>
  <si>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</si>
  <si>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</si>
  <si>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</si>
  <si>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</si>
  <si>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</si>
  <si>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</si>
  <si>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</si>
  <si>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</si>
  <si>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</si>
  <si>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</si>
  <si>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</si>
  <si>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</si>
  <si>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</si>
  <si>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</si>
  <si>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</si>
  <si>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</si>
  <si>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</si>
  <si>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</si>
  <si>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</si>
  <si>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</si>
  <si>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</si>
  <si>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</si>
  <si>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</si>
  <si>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</si>
  <si>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</si>
  <si>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</si>
  <si>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</si>
  <si>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</si>
  <si>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</si>
  <si>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</si>
  <si>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</si>
  <si>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</si>
  <si>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</si>
  <si>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</si>
  <si>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</si>
  <si>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</si>
  <si>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</si>
  <si>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</si>
  <si>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</si>
  <si>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</si>
  <si>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</si>
  <si>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</si>
  <si>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</si>
  <si>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</si>
  <si>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</si>
  <si>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</si>
  <si>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</si>
  <si>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</si>
  <si>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</si>
  <si>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</si>
  <si>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</si>
  <si>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</si>
  <si>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</si>
  <si>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</si>
  <si>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</si>
  <si>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</si>
  <si>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</si>
  <si>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</si>
  <si>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</si>
  <si>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</si>
  <si>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</si>
  <si>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</si>
  <si>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</si>
  <si>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</si>
  <si>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</si>
  <si>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</si>
  <si>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</si>
  <si>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</si>
  <si>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</si>
  <si>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</si>
  <si>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</si>
  <si>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</si>
  <si>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</si>
  <si>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</si>
  <si>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</si>
  <si>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</si>
  <si>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</si>
  <si>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</si>
  <si>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</si>
  <si>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</si>
  <si>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</si>
  <si>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</si>
  <si>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</si>
  <si>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</si>
  <si>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</si>
  <si>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</si>
  <si>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</si>
  <si>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</si>
  <si>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</si>
  <si>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</si>
  <si>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</si>
  <si>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</si>
  <si>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</si>
  <si>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</si>
  <si>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</si>
  <si>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</si>
  <si>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</si>
  <si>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</si>
  <si>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</si>
  <si>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</si>
  <si>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</si>
  <si>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</si>
  <si>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</si>
  <si>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</si>
  <si>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</si>
  <si>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</si>
  <si>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</si>
  <si>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</si>
  <si>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</si>
  <si>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</si>
  <si>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</si>
  <si>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</si>
  <si>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</si>
  <si>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</si>
  <si>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</si>
  <si>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</si>
  <si>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</si>
  <si>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</si>
  <si>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</si>
  <si>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</si>
  <si>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</si>
  <si>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</si>
  <si>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</si>
  <si>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</si>
  <si>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</si>
  <si>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</si>
  <si>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</si>
  <si>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</si>
  <si>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</si>
  <si>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</si>
  <si>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</si>
  <si>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</si>
  <si>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</si>
  <si>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</si>
  <si>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</si>
  <si>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</si>
  <si>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</si>
  <si>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</si>
  <si>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</si>
  <si>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</si>
  <si>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</si>
  <si>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</si>
  <si>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</si>
  <si>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</si>
  <si>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</si>
  <si>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</si>
  <si>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</si>
  <si>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</si>
  <si>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</si>
  <si>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</si>
  <si>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</si>
  <si>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</si>
  <si>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</si>
  <si>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</si>
  <si>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</si>
  <si>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</si>
  <si>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</si>
  <si>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</si>
  <si>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</si>
  <si>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</si>
  <si>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</si>
  <si>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</si>
  <si>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</si>
  <si>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</si>
  <si>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</si>
  <si>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</si>
  <si>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</si>
  <si>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</si>
  <si>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</si>
  <si>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</si>
  <si>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</si>
  <si>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</si>
  <si>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</si>
  <si>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</si>
  <si>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</si>
  <si>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</si>
  <si>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</si>
  <si>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</si>
  <si>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</si>
  <si>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</si>
  <si>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</si>
  <si>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</si>
  <si>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</si>
  <si>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</si>
  <si>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</si>
  <si>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</si>
  <si>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</si>
  <si>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</si>
  <si>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</si>
  <si>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</si>
  <si>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</si>
  <si>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</si>
  <si>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</si>
  <si>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</si>
  <si>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</si>
  <si>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</si>
  <si>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</si>
  <si>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</si>
  <si>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</si>
  <si>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</si>
  <si>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</si>
  <si>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</si>
  <si>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</si>
  <si>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</si>
  <si>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</si>
  <si>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</si>
  <si>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</si>
  <si>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</si>
  <si>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</si>
  <si>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</si>
  <si>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</si>
  <si>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</si>
  <si>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</si>
  <si>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</si>
  <si>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</si>
  <si>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</si>
  <si>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</si>
  <si>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</si>
  <si>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</si>
  <si>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</si>
  <si>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</si>
  <si>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</si>
  <si>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</si>
  <si>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</si>
  <si>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</si>
  <si>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</si>
  <si>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</si>
  <si>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</si>
  <si>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</si>
  <si>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</si>
  <si>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</si>
  <si>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</si>
  <si>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</si>
  <si>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</si>
  <si>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</si>
  <si>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</si>
  <si>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</si>
  <si>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</si>
  <si>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</si>
  <si>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</si>
  <si>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</si>
  <si>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</si>
  <si>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</si>
  <si>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</si>
  <si>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</si>
  <si>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</si>
  <si>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</si>
  <si>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</si>
  <si>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</si>
  <si>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</si>
  <si>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</si>
  <si>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</si>
  <si>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</si>
  <si>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</si>
  <si>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</si>
  <si>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</si>
  <si>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</si>
  <si>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</si>
  <si>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</si>
  <si>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</si>
  <si>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</si>
  <si>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</si>
  <si>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</si>
  <si>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</si>
  <si>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</si>
  <si>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</si>
  <si>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</si>
  <si>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</si>
  <si>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</si>
  <si>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</si>
  <si>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</si>
  <si>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</si>
  <si>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</si>
  <si>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</si>
  <si>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</si>
  <si>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</si>
  <si>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</si>
  <si>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</si>
  <si>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</si>
  <si>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</si>
  <si>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</si>
  <si>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</si>
  <si>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</si>
  <si>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</si>
  <si>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</si>
  <si>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</si>
  <si>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</si>
  <si>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</si>
  <si>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</si>
  <si>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</si>
  <si>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</si>
  <si>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</si>
  <si>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</si>
  <si>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</si>
  <si>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</si>
  <si>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</si>
  <si>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</si>
  <si>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</si>
  <si>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</si>
  <si>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</si>
  <si>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</si>
  <si>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</si>
  <si>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</si>
  <si>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</si>
  <si>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</si>
  <si>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</si>
  <si>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</si>
  <si>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</si>
  <si>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</si>
  <si>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</si>
  <si>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</si>
  <si>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</si>
  <si>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</si>
  <si>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</si>
  <si>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</si>
  <si>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</si>
  <si>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</si>
  <si>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</si>
  <si>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</si>
  <si>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</si>
  <si>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</si>
  <si>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</si>
  <si>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</si>
  <si>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</si>
  <si>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</si>
  <si>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</si>
  <si>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</si>
  <si>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</si>
  <si>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</si>
  <si>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</si>
  <si>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</si>
  <si>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</si>
  <si>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</si>
  <si>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</si>
  <si>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</si>
  <si>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</si>
  <si>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</si>
  <si>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</si>
  <si>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</si>
  <si>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</si>
  <si>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</si>
  <si>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</si>
  <si>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</si>
  <si>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</si>
  <si>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</si>
  <si>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</si>
  <si>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</si>
  <si>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</si>
  <si>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</si>
  <si>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</si>
  <si>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</si>
  <si>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</si>
  <si>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</si>
  <si>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</si>
  <si>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</si>
  <si>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</si>
  <si>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</si>
  <si>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</si>
  <si>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</si>
  <si>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</si>
  <si>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</si>
  <si>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</si>
  <si>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</si>
  <si>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</si>
  <si>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</si>
  <si>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</si>
  <si>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</si>
  <si>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</si>
  <si>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</si>
  <si>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</si>
  <si>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</si>
  <si>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</si>
  <si>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</si>
  <si>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</si>
  <si>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</si>
  <si>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</si>
  <si>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</si>
  <si>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</si>
  <si>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</si>
  <si>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</si>
  <si>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</si>
  <si>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</si>
  <si>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</si>
  <si>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</si>
  <si>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</si>
  <si>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</si>
  <si>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</si>
  <si>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</si>
  <si>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</si>
  <si>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</si>
  <si>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</si>
  <si>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</si>
  <si>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</si>
  <si>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</si>
  <si>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</si>
  <si>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</si>
  <si>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</si>
  <si>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</si>
  <si>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</si>
  <si>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</si>
  <si>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</si>
  <si>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</si>
  <si>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</si>
  <si>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</si>
  <si>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</si>
  <si>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</si>
  <si>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</si>
  <si>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</si>
  <si>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</si>
  <si>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</si>
  <si>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</si>
  <si>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</si>
  <si>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</si>
  <si>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</si>
  <si>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</si>
  <si>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</si>
  <si>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</si>
  <si>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</si>
  <si>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</si>
  <si>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</si>
  <si>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</si>
  <si>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</si>
  <si>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</si>
  <si>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</si>
  <si>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</si>
  <si>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</si>
  <si>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</si>
  <si>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</si>
  <si>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</si>
  <si>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</si>
  <si>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</si>
  <si>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</si>
  <si>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</si>
  <si>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</si>
  <si>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</si>
  <si>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</si>
  <si>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</si>
  <si>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</si>
  <si>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</si>
  <si>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</si>
  <si>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</si>
  <si>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</si>
  <si>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</si>
  <si>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</si>
  <si>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</si>
  <si>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</si>
  <si>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</si>
  <si>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</si>
  <si>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</si>
  <si>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</si>
  <si>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</si>
  <si>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</si>
  <si>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</si>
  <si>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</si>
  <si>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</si>
  <si>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</si>
  <si>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</si>
  <si>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</si>
  <si>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</si>
  <si>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</si>
  <si>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</si>
  <si>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</si>
  <si>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</si>
  <si>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</si>
  <si>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</si>
  <si>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</si>
  <si>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</si>
  <si>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</si>
  <si>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</si>
  <si>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</si>
  <si>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</si>
  <si>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</si>
  <si>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</si>
  <si>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</si>
  <si>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</si>
  <si>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</si>
  <si>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</si>
  <si>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</si>
  <si>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</si>
  <si>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</si>
  <si>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</si>
  <si>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</si>
  <si>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</si>
  <si>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</si>
  <si>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</si>
  <si>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</si>
  <si>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</si>
  <si>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</si>
  <si>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</si>
  <si>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</si>
  <si>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</si>
  <si>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</si>
  <si>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</si>
  <si>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</si>
  <si>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</si>
  <si>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</si>
  <si>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</si>
  <si>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</si>
  <si>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</si>
  <si>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</si>
  <si>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</si>
  <si>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</si>
  <si>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</si>
  <si>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</si>
  <si>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</si>
  <si>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</si>
  <si>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</si>
  <si>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</si>
  <si>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</si>
  <si>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</si>
  <si>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</si>
  <si>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</si>
  <si>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</si>
  <si>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</si>
  <si>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</si>
  <si>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</si>
  <si>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</si>
  <si>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</si>
  <si>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</si>
  <si>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</si>
  <si>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</si>
  <si>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</si>
  <si>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</si>
  <si>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</si>
  <si>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</si>
  <si>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</si>
  <si>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</si>
  <si>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</si>
  <si>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</si>
  <si>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</si>
  <si>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</si>
  <si>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</si>
  <si>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</si>
  <si>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</si>
  <si>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</si>
  <si>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</si>
  <si>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</si>
  <si>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</si>
  <si>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</si>
  <si>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</si>
  <si>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</si>
  <si>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</si>
  <si>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</si>
  <si>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</si>
  <si>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</si>
  <si>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</si>
  <si>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</si>
  <si>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</si>
  <si>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</si>
  <si>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</si>
  <si>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</si>
  <si>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</si>
  <si>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</si>
  <si>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</si>
  <si>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</si>
  <si>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</si>
  <si>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</si>
  <si>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</si>
  <si>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</si>
  <si>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</si>
  <si>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</si>
  <si>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</si>
  <si>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</si>
  <si>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</si>
  <si>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</si>
  <si>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</si>
  <si>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</si>
  <si>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</si>
  <si>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</si>
  <si>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</si>
  <si>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</si>
  <si>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</si>
  <si>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</si>
  <si>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</si>
  <si>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</si>
  <si>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</si>
  <si>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</si>
  <si>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</si>
  <si>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</si>
  <si>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</si>
  <si>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</si>
  <si>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</si>
  <si>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</si>
  <si>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</si>
  <si>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</si>
  <si>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</si>
  <si>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</si>
  <si>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</si>
  <si>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</si>
  <si>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</si>
  <si>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</si>
  <si>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</si>
  <si>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</si>
  <si>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</si>
  <si>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</si>
  <si>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</si>
  <si>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</si>
  <si>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</si>
  <si>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</si>
  <si>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</si>
  <si>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</si>
  <si>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</si>
  <si>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</si>
  <si>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</si>
  <si>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</si>
  <si>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</si>
  <si>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</si>
  <si>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</si>
  <si>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</si>
  <si>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</si>
  <si>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</si>
  <si>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</si>
  <si>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</si>
  <si>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</si>
  <si>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</si>
  <si>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</si>
  <si>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</si>
  <si>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</si>
  <si>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</si>
  <si>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</si>
  <si>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</si>
  <si>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</si>
  <si>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</si>
  <si>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</si>
  <si>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</si>
  <si>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</si>
  <si>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</si>
  <si>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</si>
  <si>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</si>
  <si>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</si>
  <si>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</si>
  <si>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</si>
  <si>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</si>
  <si>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</si>
  <si>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</si>
  <si>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</si>
  <si>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</si>
  <si>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</si>
  <si>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</si>
  <si>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</si>
  <si>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</si>
  <si>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</si>
  <si>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</si>
  <si>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</si>
  <si>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</si>
  <si>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</si>
  <si>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</si>
  <si>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</si>
  <si>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</si>
  <si>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</si>
  <si>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</si>
  <si>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</si>
  <si>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</si>
  <si>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</si>
  <si>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</si>
  <si>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</si>
  <si>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</si>
  <si>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</si>
  <si>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</si>
  <si>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</si>
  <si>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</si>
  <si>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</si>
  <si>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</si>
  <si>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</si>
  <si>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</si>
  <si>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</si>
  <si>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</si>
  <si>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</si>
  <si>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</si>
  <si>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</si>
  <si>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</si>
  <si>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</si>
  <si>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</si>
  <si>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</si>
  <si>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</si>
  <si>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</si>
  <si>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</si>
  <si>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</si>
  <si>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</si>
  <si>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</si>
  <si>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</si>
  <si>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</si>
  <si>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</si>
  <si>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</si>
  <si>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</si>
  <si>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</si>
  <si>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</si>
  <si>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</si>
  <si>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</si>
  <si>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</si>
  <si>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</si>
  <si>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</si>
  <si>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</si>
  <si>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</si>
  <si>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</si>
  <si>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</si>
  <si>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</si>
  <si>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</si>
  <si>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</si>
  <si>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</si>
  <si>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</si>
  <si>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</si>
  <si>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</si>
  <si>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</si>
  <si>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</si>
  <si>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</si>
  <si>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</si>
  <si>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</si>
  <si>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</si>
  <si>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</si>
  <si>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</si>
  <si>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</si>
  <si>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</si>
  <si>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</si>
  <si>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</si>
  <si>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</si>
  <si>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</si>
  <si>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</si>
  <si>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</si>
  <si>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</si>
  <si>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</si>
  <si>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</si>
  <si>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</si>
  <si>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</si>
  <si>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</si>
  <si>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</si>
  <si>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</si>
  <si>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</si>
  <si>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</si>
  <si>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</si>
  <si>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</si>
  <si>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</si>
  <si>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</si>
  <si>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</si>
  <si>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</si>
  <si>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</si>
  <si>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</si>
  <si>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</si>
  <si>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</si>
  <si>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</si>
  <si>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</si>
  <si>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</si>
  <si>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</si>
  <si>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</si>
  <si>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</si>
  <si>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</si>
  <si>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</si>
  <si>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</si>
  <si>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</si>
  <si>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</si>
  <si>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</si>
  <si>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</si>
  <si>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</si>
  <si>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</si>
  <si>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</si>
  <si>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</si>
  <si>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</si>
  <si>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</si>
  <si>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</si>
  <si>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</si>
  <si>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</si>
  <si>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</si>
  <si>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</si>
  <si>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</si>
  <si>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</si>
  <si>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</si>
  <si>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</si>
  <si>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</si>
  <si>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</si>
  <si>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</si>
  <si>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</si>
  <si>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</si>
  <si>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</si>
  <si>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</si>
  <si>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</si>
  <si>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</si>
  <si>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</si>
  <si>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</si>
  <si>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</si>
  <si>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</si>
  <si>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</si>
  <si>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</si>
  <si>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</si>
  <si>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</si>
  <si>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</si>
  <si>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</si>
  <si>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</si>
  <si>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</si>
  <si>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</si>
  <si>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</si>
  <si>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</si>
  <si>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</si>
  <si>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</si>
  <si>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</si>
  <si>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</si>
  <si>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</si>
  <si>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</si>
  <si>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</si>
  <si>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</si>
  <si>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</si>
  <si>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</si>
  <si>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</si>
  <si>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</si>
  <si>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</si>
  <si>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</si>
  <si>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</si>
  <si>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</si>
  <si>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</si>
  <si>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</si>
  <si>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</si>
  <si>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</si>
  <si>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</si>
  <si>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</si>
  <si>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</si>
  <si>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</si>
  <si>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</si>
  <si>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</si>
  <si>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</si>
  <si>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</si>
  <si>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</si>
  <si>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</si>
  <si>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</si>
  <si>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</si>
  <si>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</si>
  <si>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</si>
  <si>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</si>
  <si>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</si>
  <si>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</si>
  <si>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</si>
  <si>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</si>
  <si>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</si>
  <si>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</si>
  <si>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</si>
  <si>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</si>
  <si>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</si>
  <si>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</si>
  <si>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</si>
  <si>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</si>
  <si>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</si>
  <si>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</si>
  <si>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</si>
  <si>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</si>
  <si>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</si>
  <si>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</si>
  <si>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</si>
  <si>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</si>
  <si>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</si>
  <si>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</si>
  <si>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</si>
  <si>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</si>
  <si>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</si>
  <si>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</si>
  <si>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</si>
  <si>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</si>
  <si>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</si>
  <si>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</si>
  <si>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</si>
  <si>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</si>
  <si>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</si>
  <si>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</si>
  <si>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</si>
  <si>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</si>
  <si>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</si>
  <si>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</si>
  <si>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</si>
  <si>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</si>
  <si>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</si>
  <si>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</si>
  <si>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</si>
  <si>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</si>
  <si>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</si>
  <si>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</si>
  <si>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</si>
  <si>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</si>
  <si>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</si>
  <si>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</si>
  <si>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</si>
  <si>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</si>
  <si>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</si>
  <si>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</si>
  <si>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</si>
  <si>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</si>
  <si>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</si>
  <si>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</si>
  <si>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</si>
  <si>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</si>
  <si>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</si>
  <si>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</si>
  <si>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</si>
  <si>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</si>
  <si>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</si>
  <si>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</si>
  <si>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</si>
  <si>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</si>
  <si>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</si>
  <si>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</si>
  <si>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</si>
  <si>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</si>
  <si>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</si>
  <si>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</si>
  <si>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</si>
  <si>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</si>
  <si>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</si>
  <si>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</si>
  <si>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</si>
  <si>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</si>
  <si>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</si>
  <si>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</si>
  <si>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</si>
  <si>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</si>
  <si>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</si>
  <si>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</si>
  <si>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</si>
  <si>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</si>
  <si>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</si>
  <si>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</si>
  <si>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</si>
  <si>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</si>
  <si>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</si>
  <si>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</si>
  <si>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</si>
  <si>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</si>
  <si>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</si>
  <si>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</si>
  <si>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</si>
  <si>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</si>
  <si>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</si>
  <si>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</si>
  <si>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</si>
  <si>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</si>
  <si>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</si>
  <si>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</si>
  <si>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</si>
  <si>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</si>
  <si>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</si>
  <si>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</si>
  <si>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</si>
  <si>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</si>
  <si>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</si>
  <si>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</si>
  <si>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</si>
  <si>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</si>
  <si>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</si>
  <si>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</si>
  <si>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</si>
  <si>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</si>
  <si>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</si>
  <si>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</si>
  <si>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</si>
  <si>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</si>
  <si>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</si>
  <si>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</si>
  <si>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</si>
  <si>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</si>
  <si>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</si>
  <si>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</si>
  <si>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</si>
  <si>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</si>
  <si>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</si>
  <si>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</si>
  <si>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</si>
  <si>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</si>
  <si>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</si>
  <si>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</si>
  <si>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</si>
  <si>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</si>
  <si>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</si>
  <si>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</si>
  <si>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</si>
  <si>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</si>
  <si>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</si>
  <si>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</si>
  <si>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</si>
  <si>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</si>
  <si>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</si>
  <si>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</si>
  <si>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</si>
  <si>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</si>
  <si>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</si>
  <si>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</si>
  <si>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</si>
  <si>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</si>
  <si>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</si>
  <si>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</si>
  <si>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</si>
  <si>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</si>
  <si>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</si>
  <si>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</si>
  <si>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</si>
  <si>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</si>
  <si>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</si>
  <si>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</si>
  <si>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</si>
  <si>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</si>
  <si>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</si>
  <si>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</si>
  <si>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</si>
  <si>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</si>
  <si>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</si>
  <si>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</si>
  <si>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</si>
  <si>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</si>
  <si>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</si>
  <si>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</si>
  <si>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</si>
  <si>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</si>
  <si>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</si>
  <si>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</si>
  <si>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</si>
  <si>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</si>
  <si>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</si>
  <si>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</si>
  <si>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</si>
  <si>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</si>
  <si>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</si>
  <si>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</si>
  <si>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</si>
  <si>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</si>
  <si>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</si>
  <si>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</si>
  <si>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</si>
  <si>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</si>
  <si>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</si>
  <si>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</si>
  <si>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</si>
  <si>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</si>
  <si>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</si>
  <si>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</si>
  <si>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</si>
  <si>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</si>
  <si>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</si>
  <si>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</si>
  <si>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</si>
  <si>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</si>
  <si>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</si>
  <si>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</si>
  <si>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</si>
  <si>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</si>
  <si>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</si>
  <si>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</si>
  <si>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</si>
  <si>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</si>
  <si>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</si>
  <si>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</si>
  <si>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</si>
  <si>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</si>
  <si>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</si>
  <si>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</si>
  <si>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</si>
  <si>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</si>
  <si>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</si>
  <si>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</si>
  <si>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</si>
  <si>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</si>
  <si>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</si>
  <si>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</si>
  <si>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</si>
  <si>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</si>
  <si>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</si>
  <si>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</si>
  <si>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</si>
  <si>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</si>
  <si>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</si>
  <si>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</si>
  <si>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</si>
  <si>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</si>
  <si>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</si>
  <si>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</si>
  <si>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</si>
  <si>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</si>
  <si>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</si>
  <si>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</si>
  <si>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</si>
  <si>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</si>
  <si>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</si>
  <si>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</si>
  <si>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</si>
  <si>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</si>
  <si>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</si>
  <si>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</si>
  <si>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</si>
  <si>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</si>
  <si>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</si>
  <si>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</si>
  <si>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</si>
  <si>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</si>
  <si>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</si>
  <si>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</si>
  <si>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</si>
  <si>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</si>
  <si>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</si>
  <si>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</si>
  <si>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</si>
  <si>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</si>
  <si>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</si>
  <si>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PCM-20251023-00001721</t>
  </si>
  <si>
    <t xml:space="preserve">team at site TS </t>
  </si>
  <si>
    <t>PCM-20251023-00001840</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</si>
  <si>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</si>
  <si>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</si>
  <si>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</si>
  <si>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</si>
  <si>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</si>
  <si>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</si>
  <si>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</si>
  <si>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</si>
  <si>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</si>
  <si>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</si>
  <si>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</si>
  <si>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</si>
  <si>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</si>
  <si>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</si>
  <si>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</si>
  <si>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</si>
  <si>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</si>
  <si>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</si>
  <si>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</si>
  <si>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</si>
  <si>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</si>
  <si>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</si>
  <si>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</si>
  <si>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</si>
  <si>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</si>
  <si>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</si>
  <si>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</si>
  <si>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</si>
  <si>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</si>
  <si>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</si>
  <si>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</si>
  <si>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</si>
  <si>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</si>
  <si>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</si>
  <si>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</si>
  <si>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</si>
  <si>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</si>
  <si>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</si>
  <si>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</si>
  <si>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</si>
  <si>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</si>
  <si>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</si>
  <si>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</si>
  <si>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</si>
  <si>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</si>
  <si>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</si>
  <si>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</si>
  <si>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</si>
  <si>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</si>
  <si>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</si>
  <si>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</si>
  <si>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</si>
  <si>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</si>
  <si>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</si>
  <si>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</si>
  <si>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</si>
  <si>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</si>
  <si>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</si>
  <si>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</si>
  <si>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</si>
  <si>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</si>
  <si>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</si>
  <si>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</si>
  <si>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</si>
  <si>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</si>
  <si>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</si>
  <si>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</si>
  <si>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</si>
  <si>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</si>
  <si>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</si>
  <si>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</si>
  <si>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</si>
  <si>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</si>
  <si>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</si>
  <si>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</si>
  <si>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</si>
  <si>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</si>
  <si>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</si>
  <si>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</si>
  <si>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</si>
  <si>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</si>
  <si>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</si>
  <si>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</si>
  <si>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</si>
  <si>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</si>
  <si>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PCM-20251023-00001890</t>
  </si>
  <si>
    <t>EM team on the way ETA 30 mins</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</si>
  <si>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</si>
  <si>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</si>
  <si>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</si>
  <si>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</si>
  <si>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</si>
  <si>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NO PCM</t>
  </si>
  <si>
    <t>At site TS</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</si>
  <si>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</si>
  <si>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</si>
  <si>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</si>
  <si>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</si>
  <si>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</si>
  <si>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</si>
  <si>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</si>
  <si>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</si>
  <si>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</si>
  <si>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</si>
  <si>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PCM-20251023-00001771 </t>
  </si>
  <si>
    <t xml:space="preserve">ETA 40 mins </t>
  </si>
  <si>
    <t>PCM-20251023-00001869</t>
  </si>
  <si>
    <t>Bhab0834</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</si>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</sst>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8" dataDxfId="47" headerRowBorderDxfId="45" tableBorderDxfId="46" totalsRowBorderDxfId="44">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tabSelected="1" workbookViewId="0">
      <selection activeCell="K6" sqref="K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290.88495833333582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10.389969907409977</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8939</v>
      </c>
      <c r="E4" s="137" t="s">
        <v>38998</v>
      </c>
      <c r="F4" s="163">
        <v>45953.743935185186</v>
      </c>
      <c r="G4" s="139">
        <f ca="1">IFERROR(NOW()-F4,"")</f>
        <v>8.9449074075673707E-2</v>
      </c>
      <c r="H4" s="138">
        <v>45953.73909722222</v>
      </c>
      <c r="I4" s="136" t="str">
        <f>IFERROR(VLOOKUP(D4,DB!A:F,6,0),"")</f>
        <v>Generator-DG</v>
      </c>
      <c r="J4" s="136" t="str">
        <f>IFERROR(VLOOKUP(D4,DB!A:G,7,0),"")</f>
        <v>Vandalized</v>
      </c>
      <c r="K4" s="140" t="s">
        <v>39003</v>
      </c>
      <c r="L4" s="141" t="str">
        <f>IFERROR(VLOOKUP(D4,DB!A:I,9,0),"")</f>
        <v>Latis</v>
      </c>
    </row>
    <row r="5" spans="1:15" ht="15" customHeight="1">
      <c r="A5" s="135" t="s">
        <v>39004</v>
      </c>
      <c r="B5" s="136" t="str">
        <f>IFERROR(VLOOKUP(D5,DB!A:K,11,0),"")</f>
        <v>R1</v>
      </c>
      <c r="C5" s="136">
        <v>1</v>
      </c>
      <c r="D5" s="136" t="s">
        <v>10476</v>
      </c>
      <c r="E5" s="137" t="s">
        <v>38998</v>
      </c>
      <c r="F5" s="138">
        <v>45953.794976851852</v>
      </c>
      <c r="G5" s="139">
        <f ca="1">IFERROR(NOW()-F5,"")</f>
        <v>3.8407407409977168E-2</v>
      </c>
      <c r="H5" s="138">
        <v>45953.789456018516</v>
      </c>
      <c r="I5" s="136" t="str">
        <f>IFERROR(VLOOKUP(D5,DB!A:F,6,0),"")</f>
        <v>SCECO</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45953.833384259262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45953.833384259262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45953.833384259262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45953.833384259262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45953.833384259262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45953.833384259262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45953.833384259262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45953.833384259262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45953.833384259262</v>
      </c>
      <c r="H14" s="138"/>
      <c r="I14" s="136" t="str">
        <f>IFERROR(VLOOKUP(D14,DB!A:F,6,0),"")</f>
        <v/>
      </c>
      <c r="J14" s="136" t="str">
        <f>IFERROR(VLOOKUP(D14,DB!A:G,7,0),"")</f>
        <v/>
      </c>
      <c r="K14" s="140"/>
      <c r="L14" s="141" t="str">
        <f>IFERROR(VLOOKUP(D14,DB!A:I,9,0),"")</f>
        <v/>
      </c>
    </row>
    <row r="15" spans="1:15" ht="15" customHeight="1">
      <c r="A15" s="147"/>
      <c r="B15" s="148" t="str">
        <f>IFERROR(VLOOKUP(D15,DB!A:K,11,0),"")</f>
        <v/>
      </c>
      <c r="C15" s="148"/>
      <c r="D15" s="148"/>
      <c r="E15" s="149"/>
      <c r="F15" s="150"/>
      <c r="G15" s="151">
        <f ca="1">IFERROR(NOW()-F15,"")</f>
        <v>45953.833384259262</v>
      </c>
      <c r="H15" s="150"/>
      <c r="I15" s="148" t="str">
        <f>IFERROR(VLOOKUP(D15,DB!A:F,6,0),"")</f>
        <v/>
      </c>
      <c r="J15" s="148" t="str">
        <f>IFERROR(VLOOKUP(D15,DB!A:G,7,0),"")</f>
        <v/>
      </c>
      <c r="K15" s="152"/>
      <c r="L15" s="153" t="str">
        <f>IFERROR(VLOOKUP(D15,DB!A:I,9,0),"")</f>
        <v/>
      </c>
    </row>
    <row r="16" spans="1:15" ht="15" customHeight="1">
      <c r="A16" s="135"/>
      <c r="B16" s="136" t="str">
        <f>IFERROR(VLOOKUP(D16,DB!A:K,11,0),"")</f>
        <v/>
      </c>
      <c r="C16" s="136"/>
      <c r="D16" s="136"/>
      <c r="E16" s="137"/>
      <c r="F16" s="138"/>
      <c r="G16" s="139">
        <f ca="1">IFERROR(NOW()-F16,"")</f>
        <v>45953.833384259262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45953.833384259262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45953.833384259262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45953.833384259262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45953.833384259262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45953.833384259262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45953.833384259262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45953.833384259262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45953.833384259262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45953.833384259262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45953.833384259262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45953.833384259262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45953.833384259262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45953.833384259262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45953.833384259262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45953.833384259262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45953.833384259262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45953.833384259262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45953.833384259262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45953.833384259262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45953.833384259262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45953.833384259262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45953.833384259262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45953.833384259262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45953.833384259262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45953.833384259262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45953.833384259262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45953.833384259262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45953.833384259262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45953.833384259262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45953.833384259262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45953.833384259262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45953.833384259262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45953.833384259262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45953.833384259262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45953.833384259262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45953.833384259262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45953.833384259262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45953.833384259262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45953.833384259262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45953.833384259262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45953.833384259262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45953.833384259262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45953.833384259262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45953.833384259262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45953.833384259262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45953.833384259262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45953.833384259262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45953.833384259262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45953.833384259262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45953.833384259262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45953.833384259262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45953.833384259262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45953.833384259262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45953.833384259262</v>
      </c>
      <c r="H70" s="138"/>
      <c r="I70" s="136" t="str">
        <f>IFERROR(VLOOKUP(D70,DB!A:F,6,0),"")</f>
        <v/>
      </c>
      <c r="J70" s="136" t="str">
        <f>IFERROR(VLOOKUP(D70,DB!A:G,7,0),"")</f>
        <v/>
      </c>
      <c r="K70" s="140"/>
      <c r="L70" s="141" t="str">
        <f>IFERROR(VLOOKUP(D70,DB!A:I,9,0),"")</f>
        <v/>
      </c>
    </row>
    <row r="71" spans="1:12" ht="15" customHeight="1">
      <c r="A71" s="147"/>
      <c r="B71" s="148" t="str">
        <f>IFERROR(VLOOKUP(D71,DB!A:K,11,0),"")</f>
        <v/>
      </c>
      <c r="C71" s="148"/>
      <c r="D71" s="148"/>
      <c r="E71" s="149"/>
      <c r="F71" s="150"/>
      <c r="G71" s="151">
        <f ca="1">IFERROR(NOW()-F71,"")</f>
        <v>45953.833384259262</v>
      </c>
      <c r="H71" s="150"/>
      <c r="I71" s="148" t="str">
        <f>IFERROR(VLOOKUP(D71,DB!A:F,6,0),"")</f>
        <v/>
      </c>
      <c r="J71" s="148" t="str">
        <f>IFERROR(VLOOKUP(D71,DB!A:G,7,0),"")</f>
        <v/>
      </c>
      <c r="K71" s="152"/>
      <c r="L71" s="153" t="str">
        <f>IFERROR(VLOOKUP(D71,DB!A:I,9,0),"")</f>
        <v/>
      </c>
    </row>
  </sheetData>
  <customSheetViews>
    <customSheetView guid="{F6042A99-DD27-4453-835D-0834D95730CC}" filter="1" showAutoFilter="1">
      <pageMargins left="0" right="0" top="0" bottom="0" header="0" footer="0"/>
      <autoFilter ref="B1:M1" xr:uid="{5A40EF57-4827-4FD0-937C-9C9F093400E8}"/>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29202</v>
      </c>
      <c r="E3" s="88" t="s">
        <v>38998</v>
      </c>
      <c r="F3" s="77">
        <v>45824.999837962961</v>
      </c>
      <c r="G3" s="78">
        <f ca="1">IFERROR(NOW()-F3,"-")</f>
        <v>128.83354629630048</v>
      </c>
      <c r="H3" s="77">
        <v>45824.993587962963</v>
      </c>
      <c r="I3" s="64" t="str">
        <f>IFERROR(VLOOKUP(D3,DB!A:F,6,0),"")</f>
        <v>Generator-SG</v>
      </c>
      <c r="J3" s="64" t="str">
        <f>IFERROR(VLOOKUP(D3,DB!A:G,7,0),"")</f>
        <v>Good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39088</v>
      </c>
      <c r="B4" s="18" t="str">
        <f>IFERROR(VLOOKUP(D4,DB!A:K,11,0),"")</f>
        <v>R2</v>
      </c>
      <c r="C4" s="18">
        <v>2</v>
      </c>
      <c r="D4" s="18" t="s">
        <v>17718</v>
      </c>
      <c r="E4" s="88" t="s">
        <v>38998</v>
      </c>
      <c r="F4" s="90">
        <v>45944.495775462965</v>
      </c>
      <c r="G4" s="118">
        <f ca="1">IFERROR(NOW()-F4,"-")</f>
        <v>9.3376087962969905</v>
      </c>
      <c r="H4" s="117">
        <v>45937.721967592595</v>
      </c>
      <c r="I4" s="18" t="str">
        <f>IFERROR(VLOOKUP(D4,DB!A:F,6,0),"")</f>
        <v>SCECO</v>
      </c>
      <c r="J4" s="18" t="str">
        <f>IFERROR(VLOOKUP(D4,DB!A:G,7,0),"")</f>
        <v>Vandalized</v>
      </c>
      <c r="K4" s="19" t="s">
        <v>39089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45953.833384259262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45953.833384259262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45953.833384259262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45953.833384259262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45953.833384259262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45953.833384259262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45953.833384259262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45953.833384259262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45953.833384259262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45953.833384259262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45953.833384259262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45953.833384259262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45953.833384259262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45953.833384259262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45953.833384259262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45953.833384259262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45953.833384259262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45953.833384259262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45953.833384259262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45953.833384259262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45953.833384259262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45953.833384259262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45953.833384259262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45953.833384259262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45953.833384259262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45953.833384259262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45953.833384259262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45953.833384259262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45953.833384259262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45953.833384259262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45953.833384259262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45953.833384259262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45953.833384259262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45953.833384259262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45953.833384259262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45953.833384259262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45953.833384259262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45953.833384259262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39090</v>
      </c>
      <c r="B2" s="64" t="str">
        <f>IFERROR(VLOOKUP(D2,DB!A:K,11,0),"")</f>
        <v>R3</v>
      </c>
      <c r="C2" s="18">
        <v>1</v>
      </c>
      <c r="D2" s="64" t="s">
        <v>19127</v>
      </c>
      <c r="E2" s="18" t="s">
        <v>38998</v>
      </c>
      <c r="F2" s="20">
        <v>45953.822094907409</v>
      </c>
      <c r="G2" s="21">
        <f t="shared" ref="G2:G23" ca="1" si="0">IFERROR(NOW()-F2,"-")</f>
        <v>1.1289351852610707E-2</v>
      </c>
      <c r="H2" s="22">
        <v>45953.817013888889</v>
      </c>
      <c r="I2" s="19" t="str">
        <f>IFERROR(VLOOKUP(D2,DB!A:F,6,0),"")</f>
        <v>Power Cube</v>
      </c>
      <c r="J2" s="18" t="str">
        <f>IFERROR(VLOOKUP(D2,DB!A:G,7,0),"")</f>
        <v>No BB Design+Good</v>
      </c>
      <c r="K2" s="47" t="s">
        <v>39091</v>
      </c>
      <c r="L2" s="23" t="str">
        <f>IFERROR(VLOOKUP(D2,DB!A:I,9,0),"")</f>
        <v>Latis</v>
      </c>
    </row>
    <row r="3" spans="1:13" ht="15" customHeight="1">
      <c r="A3" s="19"/>
      <c r="B3" s="64" t="str">
        <f>IFERROR(VLOOKUP(D3,DB!A:K,11,0),"")</f>
        <v/>
      </c>
      <c r="C3" s="18"/>
      <c r="D3" s="18"/>
      <c r="E3" s="18"/>
      <c r="F3" s="20"/>
      <c r="G3" s="21">
        <f t="shared" ca="1" si="0"/>
        <v>45953.833384259262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45953.833384259262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45953.833384259262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45953.833384259262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45953.833384259262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45953.833384259262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45953.833384259262</v>
      </c>
      <c r="H9" s="22"/>
      <c r="I9" s="19" t="s">
        <v>39092</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45953.833384259262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45953.833384259262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45953.833384259262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45953.833384259262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45953.833384259262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45953.833384259262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45953.833384259262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45953.833384259262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45953.833384259262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45953.833384259262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45953.833384259262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45953.833384259262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45953.833384259262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45953.833384259262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45953.833384259262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45953.833384259262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45953.833384259262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45953.833384259262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45953.833384259262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45953.833384259262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45953.833384259262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45953.833384259262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45953.833384259262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45953.833384259262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45953.833384259262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45953.833384259262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45953.833384259262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45953.833384259262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45953.833384259262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45953.833384259262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45953.833384259262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45953.833384259262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45953.833384259262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45953.833384259262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45953.833384259262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45953.833384259262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45953.833384259262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45953.833384259262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45953.833384259262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45953.833384259262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45953.833384259262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45953.833384259262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45953.833384259262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45953.833384259262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45953.833384259262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45953.833384259262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45953.833384259262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45953.833384259262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45953.833384259262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45953.833384259262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45953.833384259262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45953.833384259262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45953.833384259262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45953.833384259262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45953.833384259262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45953.833384259262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45953.833384259262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45953.833384259262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45953.833384259262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45953.833384259262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45953.833384259262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45953.833384259262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45953.833384259262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45953.833384259262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45953.833384259262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45953.833384259262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45953.833384259262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45953.833384259262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45953.833384259262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45953.833384259262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45953.833384259262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45953.833384259262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45953.833384259262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45953.833384259262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45953.833384259262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45953.833384259262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45953.833384259262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45953.833384259262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45953.833384259262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45953.833384259262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45953.833384259262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45953.833384259262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45953.833384259262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45953.833384259262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45953.833384259262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45953.833384259262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45953.833384259262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45953.833384259262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45953.833384259262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45953.833384259262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45953.833384259262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45953.833384259262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45953.833384259262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45953.833384259262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45953.833384259262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45953.833384259262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45953.833384259262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45953.833384259262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45953.833384259262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45953.833384259262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45953.833384259262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45953.833384259262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45953.833384259262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45953.833384259262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45953.833384259262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45953.833384259262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45953.833384259262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45953.833384259262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45953.833384259262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45953.833384259262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45953.833384259262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45953.833384259262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45953.833384259262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45953.833384259262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45953.833384259262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45953.833384259262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45953.833384259262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45953.833384259262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45953.833384259262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45953.833384259262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45953.833384259262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45953.833384259262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45953.833384259262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45953.833384259262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45953.833384259262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45953.833384259262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45953.833384259262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45953.833384259262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45953.833384259262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45953.833384259262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45953.833384259262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45953.833384259262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45953.833384259262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45953.833384259262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45953.833384259262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45953.833384259262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45953.833384259262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45953.833384259262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45953.833384259262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45953.833384259262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45953.833384259262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45953.833384259262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45953.833384259262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45953.833384259262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45953.833384259262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45953.833384259262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45953.833384259262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45953.833384259262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45953.833384259262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45953.833384259262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45953.833384259262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45953.833384259262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45953.833384259262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45953.833384259262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45953.833384259262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45953.833384259262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45953.833384259262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45953.833384259262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45953.833384259262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45953.833384259262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45953.833384259262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45953.833384259262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45953.833384259262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45953.833384259262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45953.833384259262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45953.833384259262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45953.833384259262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45953.833384259262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45953.833384259262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45953.833384259262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45953.833384259262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45953.833384259262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45953.833384259262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45953.833384259262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45953.833384259262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45953.833384259262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45953.833384259262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45953.833384259262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45953.833384259262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45953.833384259262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45953.833384259262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45953.833384259262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45953.833384259262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45953.833384259262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45953.833384259262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45953.833384259262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45953.833384259262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45953.833384259262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45953.833384259262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45953.833384259262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45953.833384259262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45953.833384259262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45953.833384259262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45953.833384259262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45953.833384259262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45953.833384259262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45953.833384259262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45953.833384259262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45953.833384259262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45953.833384259262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45953.833384259262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45953.833384259262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45953.833384259262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45953.833384259262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45953.833384259262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45953.833384259262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45953.833384259262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45953.833384259262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45953.833384259262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45953.833384259262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45953.833384259262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45953.833384259262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45953.833384259262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45953.833384259262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45953.833384259262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45953.833384259262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45953.833384259262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45953.833384259262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45953.833384259262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45953.833384259262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45953.833384259262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45953.833384259262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45953.833384259262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45953.833384259262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45953.833384259262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45953.833384259262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45953.833384259262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45953.833384259262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45953.833384259262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45953.833384259262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45953.833384259262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45953.833384259262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45953.833384259262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45953.833384259262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45953.833384259262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45953.833384259262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45953.833384259262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45953.833384259262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45953.833384259262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45953.833384259262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45953.833384259262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45953.833384259262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45953.833384259262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45953.833384259262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45953.833384259262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45953.833384259262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45953.833384259262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45953.833384259262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45953.833384259262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45953.833384259262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45953.833384259262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45953.833384259262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45953.833384259262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45953.833384259262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45953.833384259262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45953.833384259262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45953.833384259262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45953.833384259262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45953.833384259262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45953.833384259262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45953.833384259262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45953.833384259262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45953.833384259262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45953.833384259262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45953.833384259262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45953.833384259262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45953.833384259262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45953.833384259262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45953.833384259262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45953.833384259262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45953.833384259262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45953.833384259262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45953.833384259262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45953.833384259262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45953.833384259262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45953.833384259262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45953.833384259262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45953.833384259262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45953.833384259262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45953.833384259262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45953.833384259262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45953.833384259262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45953.833384259262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45953.833384259262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45953.833384259262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45953.833384259262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45953.833384259262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45953.833384259262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45953.833384259262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45953.833384259262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45953.833384259262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45953.833384259262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45953.833384259262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45953.833384259262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45953.833384259262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45953.833384259262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45953.833384259262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45953.833384259262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45953.833384259262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45953.833384259262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45953.833384259262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45953.833384259262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45953.833384259262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45953.833384259262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45953.833384259262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45953.833384259262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45953.833384259262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45953.833384259262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45953.833384259262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45953.833384259262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45953.833384259262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45953.833384259262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45953.833384259262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45953.833384259262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45953.833384259262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45953.833384259262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45953.833384259262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45953.833384259262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45953.833384259262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45953.833384259262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45953.833384259262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45953.833384259262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45953.833384259262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45953.833384259262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45953.833384259262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45953.833384259262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45953.833384259262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45953.833384259262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45953.833384259262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45953.833384259262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45953.833384259262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45953.833384259262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45953.833384259262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45953.833384259262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45953.833384259262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45953.833384259262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45953.833384259262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45953.833384259262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45953.833384259262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45953.833384259262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45953.833384259262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45953.833384259262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45953.833384259262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45953.833384259262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45953.833384259262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45953.833384259262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45953.833384259262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45953.833384259262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45953.833384259262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45953.833384259262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45953.833384259262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45953.833384259262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45953.833384259262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45953.833384259262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45953.833384259262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45953.833384259262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45953.833384259262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45953.833384259262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45953.833384259262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45953.833384259262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45953.833384259262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45953.833384259262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45953.833384259262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45953.833384259262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45953.833384259262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45953.833384259262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45953.833384259262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45953.833384259262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45953.833384259262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45953.833384259262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45953.833384259262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45953.833384259262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45953.833384259262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45953.833384259262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45953.833384259262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45953.833384259262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45953.833384259262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45953.833384259262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45953.833384259262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45953.833384259262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45953.833384259262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45953.833384259262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45953.833384259262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45953.833384259262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45953.833384259262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45953.833384259262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45953.833384259262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45953.833384259262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45953.833384259262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45953.833384259262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45953.833384259262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45953.833384259262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45953.833384259262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45953.833384259262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45953.833384259262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45953.833384259262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45953.833384259262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45953.833384259262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45953.833384259262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45953.833384259262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45953.833384259262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45953.833384259262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45953.833384259262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45953.833384259262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45953.833384259262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45953.833384259262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45953.833384259262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45953.833384259262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45953.833384259262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45953.833384259262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45953.833384259262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45953.833384259262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45953.833384259262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45953.833384259262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45953.833384259262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45953.833384259262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45953.833384259262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45953.833384259262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45953.833384259262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45953.833384259262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45953.833384259262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45953.833384259262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45953.833384259262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45953.833384259262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45953.833384259262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45953.833384259262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45953.833384259262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45953.833384259262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45953.833384259262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45953.833384259262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45953.833384259262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45953.833384259262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45953.833384259262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45953.833384259262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45953.833384259262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45953.833384259262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45953.833384259262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45953.833384259262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45953.833384259262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45953.833384259262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45953.833384259262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45953.833384259262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45953.833384259262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45953.833384259262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45953.833384259262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45953.833384259262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45953.833384259262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45953.833384259262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45953.833384259262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45953.833384259262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45953.833384259262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45953.833384259262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45953.833384259262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45953.833384259262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45953.833384259262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45953.833384259262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45953.833384259262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45953.833384259262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45953.833384259262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45953.833384259262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45953.833384259262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45953.833384259262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45953.833384259262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45953.833384259262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45953.833384259262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45953.833384259262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45953.833384259262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45953.833384259262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45953.833384259262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45953.833384259262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45953.833384259262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45953.833384259262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45953.833384259262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45953.833384259262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45953.833384259262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45953.833384259262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45953.833384259262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45953.833384259262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45953.833384259262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45953.833384259262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45953.833384259262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45953.833384259262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45953.833384259262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45953.833384259262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45953.833384259262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45953.833384259262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45953.833384259262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45953.833384259262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45953.833384259262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45953.833384259262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45953.833384259262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45953.833384259262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45953.833384259262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45953.833384259262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45953.833384259262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45953.833384259262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45953.833384259262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45953.833384259262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45953.833384259262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45953.833384259262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45953.833384259262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45953.833384259262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45953.833384259262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45953.833384259262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45953.833384259262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45953.833384259262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45953.833384259262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45953.833384259262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45953.833384259262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45953.833384259262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45953.833384259262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45953.833384259262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45953.833384259262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45953.833384259262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45953.833384259262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45953.833384259262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45953.833384259262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45953.833384259262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45953.833384259262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45953.833384259262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45953.833384259262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45953.833384259262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45953.833384259262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45953.833384259262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45953.833384259262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45953.833384259262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45953.833384259262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45953.833384259262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45953.833384259262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45953.833384259262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45953.833384259262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45953.833384259262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45953.833384259262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45953.833384259262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45953.833384259262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45953.833384259262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45953.833384259262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45953.833384259262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45953.833384259262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45953.833384259262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45953.833384259262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45953.833384259262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45953.833384259262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45953.833384259262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45953.833384259262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45953.833384259262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45953.833384259262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45953.833384259262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45953.833384259262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45953.833384259262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45953.833384259262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45953.833384259262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45953.833384259262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45953.833384259262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45953.833384259262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45953.833384259262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45953.833384259262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45953.833384259262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45953.833384259262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45953.833384259262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45953.833384259262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45953.833384259262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45953.833384259262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45953.833384259262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45953.833384259262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45953.833384259262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45953.833384259262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45953.833384259262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45953.833384259262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45953.833384259262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45953.833384259262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45953.833384259262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45953.833384259262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45953.833384259262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45953.833384259262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45953.833384259262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45953.833384259262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45953.833384259262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45953.833384259262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45953.833384259262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45953.833384259262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45953.833384259262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45953.833384259262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45953.833384259262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45953.833384259262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45953.833384259262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45953.833384259262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45953.833384259262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45953.833384259262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45953.833384259262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45953.833384259262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45953.833384259262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45953.833384259262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45953.833384259262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45953.833384259262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45953.833384259262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45953.833384259262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45953.833384259262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45953.833384259262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45953.833384259262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45953.833384259262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45953.833384259262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45953.833384259262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45953.833384259262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45953.833384259262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45953.833384259262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45953.833384259262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45953.833384259262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45953.833384259262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45953.833384259262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45953.833384259262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45953.833384259262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45953.833384259262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45953.833384259262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45953.833384259262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45953.833384259262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45953.833384259262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45953.833384259262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45953.833384259262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45953.833384259262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45953.833384259262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45953.833384259262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45953.833384259262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45953.833384259262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45953.833384259262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45953.833384259262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45953.833384259262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45953.833384259262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45953.833384259262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45953.833384259262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45953.833384259262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45953.833384259262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45953.833384259262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45953.833384259262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45953.833384259262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45953.833384259262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45953.833384259262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45953.833384259262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45953.833384259262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45953.833384259262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45953.833384259262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45953.833384259262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45953.833384259262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45953.833384259262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45953.833384259262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45953.833384259262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45953.833384259262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45953.833384259262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45953.833384259262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45953.833384259262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45953.833384259262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45953.833384259262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45953.833384259262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45953.833384259262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45953.833384259262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45953.833384259262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45953.833384259262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45953.833384259262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45953.833384259262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45953.833384259262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45953.833384259262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45953.833384259262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45953.833384259262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45953.833384259262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45953.833384259262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45953.833384259262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45953.833384259262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45953.833384259262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45953.833384259262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45953.833384259262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45953.833384259262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45953.833384259262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45953.833384259262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45953.833384259262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45953.833384259262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45953.833384259262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45953.833384259262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45953.833384259262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45953.833384259262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45953.833384259262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45953.833384259262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45953.833384259262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45953.833384259262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45953.833384259262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45953.833384259262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45953.833384259262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45953.833384259262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45953.833384259262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45953.833384259262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45953.833384259262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45953.833384259262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45953.833384259262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45953.833384259262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45953.833384259262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45953.833384259262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45953.833384259262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45953.833384259262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45953.833384259262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45953.833384259262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45953.833384259262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45953.833384259262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45953.833384259262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45953.833384259262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45953.833384259262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45953.833384259262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45953.833384259262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45953.833384259262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45953.833384259262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45953.833384259262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45953.833384259262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45953.833384259262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45953.833384259262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45953.833384259262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45953.833384259262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45953.833384259262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45953.833384259262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45953.833384259262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45953.833384259262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45953.833384259262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45953.833384259262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45953.833384259262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45953.833384259262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45953.833384259262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45953.833384259262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45953.833384259262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45953.833384259262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45953.833384259262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45953.833384259262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45953.833384259262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45953.833384259262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45953.833384259262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45953.833384259262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45953.833384259262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45953.833384259262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45953.833384259262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45953.833384259262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45953.833384259262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45953.833384259262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45953.833384259262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45953.833384259262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45953.833384259262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45953.833384259262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45953.833384259262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45953.833384259262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45953.833384259262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45953.833384259262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45953.833384259262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45953.833384259262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45953.833384259262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45953.833384259262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45953.833384259262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45953.833384259262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45953.833384259262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45953.833384259262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45953.833384259262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45953.833384259262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45953.833384259262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45953.833384259262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45953.833384259262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45953.833384259262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45953.833384259262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45953.833384259262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45953.833384259262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45953.833384259262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45953.833384259262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45953.833384259262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45953.833384259262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45953.833384259262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45953.833384259262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45953.833384259262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45953.833384259262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45953.833384259262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45953.833384259262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45953.833384259262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45953.833384259262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45953.833384259262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45953.833384259262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45953.833384259262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45953.833384259262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45953.833384259262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45953.833384259262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45953.833384259262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45953.833384259262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45953.833384259262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45953.833384259262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45953.833384259262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45953.833384259262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45953.833384259262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45953.833384259262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45953.833384259262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45953.833384259262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45953.833384259262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45953.833384259262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45953.833384259262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45953.833384259262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45953.833384259262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45953.833384259262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45953.833384259262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45953.833384259262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45953.833384259262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45953.833384259262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45953.833384259262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45953.833384259262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45953.833384259262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45953.833384259262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45953.833384259262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45953.833384259262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45953.833384259262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45953.833384259262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45953.833384259262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45953.833384259262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45953.833384259262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45953.833384259262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45953.833384259262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45953.833384259262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45953.833384259262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45953.833384259262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45953.833384259262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45953.833384259262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45953.833384259262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45953.833384259262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45953.833384259262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45953.833384259262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45953.833384259262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45953.833384259262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45953.833384259262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45953.833384259262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45953.833384259262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45953.833384259262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45953.833384259262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45953.833384259262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45953.833384259262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45953.833384259262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45953.833384259262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45953.833384259262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45953.833384259262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45953.833384259262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45953.833384259262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45953.833384259262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45953.833384259262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45953.833384259262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45953.833384259262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45953.833384259262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45953.833384259262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45953.833384259262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45953.833384259262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45953.833384259262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45953.833384259262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45953.833384259262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45953.833384259262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45953.833384259262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45953.833384259262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45953.833384259262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45953.833384259262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45953.833384259262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45953.833384259262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45953.833384259262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45953.833384259262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45953.833384259262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45953.833384259262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45953.833384259262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45953.833384259262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45953.833384259262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45953.833384259262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45953.833384259262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45953.833384259262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45953.833384259262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45953.833384259262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45953.833384259262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45953.833384259262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45953.833384259262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45953.833384259262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45953.833384259262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45953.833384259262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45953.833384259262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45953.833384259262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45953.833384259262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45953.833384259262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45953.833384259262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45953.833384259262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45953.833384259262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45953.833384259262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45953.833384259262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45953.833384259262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45953.833384259262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45953.833384259262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45953.833384259262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45953.833384259262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45953.833384259262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45953.833384259262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45953.833384259262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45953.833384259262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45953.833384259262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45953.833384259262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45953.833384259262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45953.833384259262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45953.833384259262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45953.833384259262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45953.833384259262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45953.833384259262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45953.833384259262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45953.833384259262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45953.833384259262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45953.833384259262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45953.833384259262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45953.833384259262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45953.833384259262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45953.833384259262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45953.833384259262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45953.833384259262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45953.833384259262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45953.833384259262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45953.833384259262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45953.833384259262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45953.833384259262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45953.833384259262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45953.833384259262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45953.833384259262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45953.833384259262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45953.833384259262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45953.833384259262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45953.833384259262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45953.833384259262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45953.833384259262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45953.833384259262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45953.833384259262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45953.833384259262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45953.833384259262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45953.833384259262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45953.833384259262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45953.833384259262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45953.833384259262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45953.833384259262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45953.833384259262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45953.833384259262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45953.833384259262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45953.833384259262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45953.833384259262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45953.833384259262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45953.833384259262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45953.833384259262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45953.833384259262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45953.833384259262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45953.833384259262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45953.833384259262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45953.833384259262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45953.833384259262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45953.833384259262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45953.833384259262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45953.833384259262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45953.833384259262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45953.833384259262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45953.833384259262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45953.833384259262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45953.833384259262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45953.833384259262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45953.833384259262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45953.833384259262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45953.833384259262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45953.833384259262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45953.833384259262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45953.833384259262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45953.833384259262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45953.833384259262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45953.833384259262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45953.833384259262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45953.833384259262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45953.833384259262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45953.833384259262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45953.833384259262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45953.833384259262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45953.833384259262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45953.833384259262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45953.833384259262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45953.833384259262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45953.833384259262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45953.833384259262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45953.833384259262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45953.833384259262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45953.833384259262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45953.833384259262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45953.833384259262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45953.833384259262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45953.833384259262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45953.833384259262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45953.833384259262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45953.833384259262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45953.833384259262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45953.833384259262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45953.833384259262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45953.833384259262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45953.833384259262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45953.833384259262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45953.833384259262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45953.833384259262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45953.833384259262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45953.833384259262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45953.833384259262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45953.833384259262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45953.833384259262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45953.833384259262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45953.833384259262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45953.833384259262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45953.833384259262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45953.833384259262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45953.833384259262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45953.833384259262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45953.833384259262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45953.833384259262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45953.833384259262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45953.833384259262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45953.833384259262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45953.833384259262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45953.833384259262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45953.833384259262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45953.833384259262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45953.833384259262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45953.833384259262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45953.833384259262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45953.833384259262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45953.833384259262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45953.833384259262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45953.833384259262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45953.833384259262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45953.833384259262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45953.833384259262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45953.833384259262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45953.833384259262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45953.833384259262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45953.833384259262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45953.833384259262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45953.833384259262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45953.833384259262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45953.833384259262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45953.833384259262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45953.833384259262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45953.833384259262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45953.833384259262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45953.833384259262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45953.833384259262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45953.833384259262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45953.833384259262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45953.833384259262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45953.833384259262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45953.833384259262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45953.833384259262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45953.833384259262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45953.833384259262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45953.833384259262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45953.833384259262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45953.833384259262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45953.833384259262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45953.833384259262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45953.833384259262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45953.833384259262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45953.833384259262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45953.833384259262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45953.833384259262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45953.833384259262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45953.833384259262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45953.833384259262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45953.833384259262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45953.833384259262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45953.833384259262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45953.833384259262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45953.833384259262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45953.833384259262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45953.833384259262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45953.833384259262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45953.833384259262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45953.833384259262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45953.833384259262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45953.833384259262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45953.833384259262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45953.833384259262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45953.833384259262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45953.833384259262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45953.833384259262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45953.833384259262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45953.833384259262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45953.833384259262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45953.833384259262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45953.833384259262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45953.833384259262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45953.833384259262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45953.833384259262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45953.833384259262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45953.833384259262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45953.833384259262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45953.833384259262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45953.833384259262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45953.833384259262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45953.833384259262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45953.833384259262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45953.833384259262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45953.833384259262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45953.833384259262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45953.833384259262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45953.833384259262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45953.833384259262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45953.833384259262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45953.833384259262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45953.833384259262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45953.833384259262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45953.833384259262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45953.833384259262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45953.833384259262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45953.833384259262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45953.833384259262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45953.833384259262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45953.833384259262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45953.833384259262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45953.833384259262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45953.833384259262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45953.833384259262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45953.833384259262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45953.833384259262</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250.35266666666575</v>
      </c>
      <c r="H2" s="101">
        <v>45703.474768518521</v>
      </c>
      <c r="I2" s="98" t="str">
        <f>IFERROR(VLOOKUP(D2,DB!A:F,6,0),"")</f>
        <v>SCECO</v>
      </c>
      <c r="J2" s="98" t="str">
        <f>IFERROR(VLOOKUP(D2,DB!A:G,7,0),"")</f>
        <v>Dead</v>
      </c>
      <c r="K2" s="103" t="s">
        <v>39094</v>
      </c>
      <c r="L2" s="95" t="str">
        <f>IFERROR(VLOOKUP(D2,DB!A:I,9,0),"")</f>
        <v>Latis</v>
      </c>
    </row>
    <row r="3" spans="1:16" ht="30" customHeight="1">
      <c r="A3" s="121" t="s">
        <v>39095</v>
      </c>
      <c r="B3" s="98" t="str">
        <f>IFERROR(VLOOKUP(D3,DB!A:K,11,0),"")</f>
        <v>R4</v>
      </c>
      <c r="C3" s="122">
        <v>1</v>
      </c>
      <c r="D3" s="95" t="s">
        <v>27420</v>
      </c>
      <c r="E3" s="100" t="s">
        <v>38998</v>
      </c>
      <c r="F3" s="125">
        <v>45953.634722222225</v>
      </c>
      <c r="G3" s="126">
        <f ca="1">IFERROR(NOW()-F3,"")</f>
        <v>0.19866203703713836</v>
      </c>
      <c r="H3" s="125">
        <v>45953.546631944446</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1</v>
      </c>
      <c r="D4" s="95" t="s">
        <v>33649</v>
      </c>
      <c r="E4" s="100" t="s">
        <v>38998</v>
      </c>
      <c r="F4" s="125"/>
      <c r="G4" s="126">
        <f ca="1">IFERROR(NOW()-F4,"")</f>
        <v>45953.833384259262</v>
      </c>
      <c r="H4" s="125">
        <v>45953.743101851855</v>
      </c>
      <c r="I4" s="121" t="str">
        <f>IFERROR(VLOOKUP(D4,DB!A:F,6,0),"")</f>
        <v>Generator-SG</v>
      </c>
      <c r="J4" s="121" t="str">
        <f>IFERROR(VLOOKUP(D4,DB!A:G,7,0),"")</f>
        <v>Vandalized</v>
      </c>
      <c r="K4" s="127" t="s">
        <v>39098</v>
      </c>
      <c r="L4" s="123" t="str">
        <f>IFERROR(VLOOKUP(D4,DB!A:I,9,0),"")</f>
        <v>Latis</v>
      </c>
    </row>
    <row r="5" spans="1:16" ht="15" customHeight="1">
      <c r="A5" s="121" t="s">
        <v>39099</v>
      </c>
      <c r="B5" s="121" t="str">
        <f>IFERROR(VLOOKUP(D5,DB!A:K,11,0),"")</f>
        <v>R4</v>
      </c>
      <c r="C5" s="122">
        <v>2</v>
      </c>
      <c r="D5" s="95" t="s">
        <v>35586</v>
      </c>
      <c r="E5" s="100" t="s">
        <v>38998</v>
      </c>
      <c r="F5" s="125">
        <v>45953.820138888892</v>
      </c>
      <c r="G5" s="126">
        <f ca="1">IFERROR(NOW()-F5,"")</f>
        <v>1.3245370369986631E-2</v>
      </c>
      <c r="H5" s="125">
        <v>45953.776747685188</v>
      </c>
      <c r="I5" s="121" t="str">
        <f>IFERROR(VLOOKUP(D5,DB!A:F,6,0),"")</f>
        <v>SCECO</v>
      </c>
      <c r="J5" s="121" t="str">
        <f>IFERROR(VLOOKUP(D5,DB!A:G,7,0),"")</f>
        <v>In progress</v>
      </c>
      <c r="K5" s="127" t="s">
        <v>39100</v>
      </c>
      <c r="L5" s="123" t="str">
        <f>IFERROR(VLOOKUP(D5,DB!A:I,9,0),"")</f>
        <v>Latis</v>
      </c>
    </row>
    <row r="6" spans="1:16" ht="15" customHeight="1">
      <c r="A6" s="121"/>
      <c r="B6" s="121" t="str">
        <f>IFERROR(VLOOKUP(D6,DB!A:K,11,0),"")</f>
        <v/>
      </c>
      <c r="C6" s="122"/>
      <c r="D6" s="95"/>
      <c r="E6" s="100"/>
      <c r="F6" s="125"/>
      <c r="G6" s="126">
        <f ca="1">IFERROR(NOW()-F6,"")</f>
        <v>45953.833384259262</v>
      </c>
      <c r="H6" s="125"/>
      <c r="I6" s="121" t="str">
        <f>IFERROR(VLOOKUP(D6,DB!A:F,6,0),"")</f>
        <v/>
      </c>
      <c r="J6" s="121" t="str">
        <f>IFERROR(VLOOKUP(D6,DB!A:G,7,0),"")</f>
        <v/>
      </c>
      <c r="K6" s="127"/>
      <c r="L6" s="123" t="str">
        <f>IFERROR(VLOOKUP(D6,DB!A:I,9,0),"")</f>
        <v/>
      </c>
    </row>
    <row r="7" spans="1:16" ht="15" customHeight="1">
      <c r="A7" s="121"/>
      <c r="B7" s="121" t="str">
        <f>IFERROR(VLOOKUP(D8,DB!A:K,11,0),"")</f>
        <v/>
      </c>
      <c r="C7" s="122"/>
      <c r="D7" s="123"/>
      <c r="E7" s="100"/>
      <c r="F7" s="125"/>
      <c r="G7" s="126">
        <f ca="1">IFERROR(NOW()-F7,"")</f>
        <v>45953.833384259262</v>
      </c>
      <c r="H7" s="125"/>
      <c r="I7" s="121" t="str">
        <f>IFERROR(VLOOKUP(D8,DB!A:F,6,0),"")</f>
        <v/>
      </c>
      <c r="J7" s="121" t="str">
        <f>IFERROR(VLOOKUP(D8,DB!A:G,7,0),"")</f>
        <v/>
      </c>
      <c r="K7" s="127"/>
      <c r="L7" s="123" t="str">
        <f>IFERROR(VLOOKUP(D8,DB!A:I,9,0),"")</f>
        <v/>
      </c>
    </row>
    <row r="8" spans="1:16" ht="15" customHeight="1">
      <c r="A8" s="121"/>
      <c r="B8" s="121" t="str">
        <f>IFERROR(VLOOKUP(#REF!,DB!A:K,11,0),"")</f>
        <v/>
      </c>
      <c r="C8" s="122"/>
      <c r="D8" s="95"/>
      <c r="E8" s="100"/>
      <c r="F8" s="125"/>
      <c r="G8" s="126">
        <f ca="1">IFERROR(NOW()-F8,"")</f>
        <v>45953.833384259262</v>
      </c>
      <c r="H8" s="125"/>
      <c r="I8" s="121" t="str">
        <f>IFERROR(VLOOKUP(#REF!,DB!A:F,6,0),"")</f>
        <v/>
      </c>
      <c r="J8" s="121" t="str">
        <f>IFERROR(VLOOKUP(#REF!,DB!A:G,7,0),"")</f>
        <v/>
      </c>
      <c r="K8" s="127"/>
      <c r="L8" s="123" t="str">
        <f>IFERROR(VLOOKUP(#REF!,DB!A:I,9,0),"")</f>
        <v/>
      </c>
    </row>
    <row r="9" spans="1:16" ht="15" customHeight="1">
      <c r="A9" s="121"/>
      <c r="B9" s="121" t="str">
        <f>IFERROR(VLOOKUP(D9,DB!A:K,11,0),"")</f>
        <v/>
      </c>
      <c r="C9" s="122"/>
      <c r="D9" s="123"/>
      <c r="E9" s="100"/>
      <c r="F9" s="125"/>
      <c r="G9" s="126">
        <f ca="1">IFERROR(NOW()-F9,"")</f>
        <v>45953.833384259262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45953.833384259262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45953.833384259262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45953.833384259262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45953.833384259262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45953.833384259262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45953.833384259262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45953.833384259262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c r="E17" s="124"/>
      <c r="F17" s="125"/>
      <c r="G17" s="126">
        <f ca="1">IFERROR(NOW()-F17,"")</f>
        <v>45953.833384259262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45953.833384259262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45953.833384259262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45953.833384259262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45953.833384259262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45953.833384259262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45953.833384259262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45953.833384259262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45953.833384259262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45953.833384259262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45953.833384259262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45953.833384259262</v>
      </c>
      <c r="H28" s="125"/>
      <c r="I28" s="121" t="str">
        <f>IFERROR(VLOOKUP(D28,DB!A:F,6,0),"")</f>
        <v/>
      </c>
      <c r="J28" s="121" t="str">
        <f>IFERROR(VLOOKUP(D28,DB!A:G,7,0),"")</f>
        <v/>
      </c>
      <c r="K28" s="127"/>
      <c r="L28" s="123" t="str">
        <f>IFERROR(VLOOKUP(D28,DB!A:I,9,0),"")</f>
        <v/>
      </c>
    </row>
    <row r="29" spans="1:12" ht="15" customHeight="1">
      <c r="A29" s="121"/>
      <c r="B29" s="121" t="str">
        <f>IFERROR(VLOOKUP(D30,DB!A:K,11,0),"")</f>
        <v/>
      </c>
      <c r="C29" s="122"/>
      <c r="D29" s="123"/>
      <c r="E29" s="124"/>
      <c r="F29" s="125"/>
      <c r="G29" s="126">
        <f ca="1">IFERROR(NOW()-F29,"")</f>
        <v>45953.833384259262</v>
      </c>
      <c r="H29" s="125"/>
      <c r="I29" s="121" t="str">
        <f>IFERROR(VLOOKUP(D30,DB!A:F,6,0),"")</f>
        <v/>
      </c>
      <c r="J29" s="121" t="str">
        <f>IFERROR(VLOOKUP(D30,DB!A:G,7,0),"")</f>
        <v/>
      </c>
      <c r="K29" s="127"/>
      <c r="L29" s="123" t="str">
        <f>IFERROR(VLOOKUP(D30,DB!A:I,9,0),"")</f>
        <v/>
      </c>
    </row>
    <row r="30" spans="1:12" ht="15" customHeight="1">
      <c r="A30" s="121"/>
      <c r="B30" s="121" t="str">
        <f>IFERROR(VLOOKUP(#REF!,DB!A:K,11,0),"")</f>
        <v/>
      </c>
      <c r="C30" s="122"/>
      <c r="D30" s="123"/>
      <c r="E30" s="124"/>
      <c r="F30" s="125"/>
      <c r="G30" s="126">
        <f ca="1">IFERROR(NOW()-F30,"")</f>
        <v>45953.833384259262</v>
      </c>
      <c r="H30" s="125"/>
      <c r="I30" s="121" t="str">
        <f>IFERROR(VLOOKUP(#REF!,DB!A:F,6,0),"")</f>
        <v/>
      </c>
      <c r="J30" s="121" t="str">
        <f>IFERROR(VLOOKUP(#REF!,DB!A:G,7,0),"")</f>
        <v/>
      </c>
      <c r="K30" s="127"/>
      <c r="L30" s="123" t="str">
        <f>IFERROR(VLOOKUP(#REF!,DB!A:I,9,0),"")</f>
        <v/>
      </c>
    </row>
    <row r="31" spans="1:12" ht="15" customHeight="1">
      <c r="A31" s="121"/>
      <c r="B31" s="121" t="str">
        <f>IFERROR(VLOOKUP(D31,DB!A:K,11,0),"")</f>
        <v/>
      </c>
      <c r="C31" s="122"/>
      <c r="D31" s="123"/>
      <c r="E31" s="124"/>
      <c r="F31" s="125"/>
      <c r="G31" s="126">
        <f ca="1">IFERROR(NOW()-F31,"")</f>
        <v>45953.833384259262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45953.833384259262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45953.833384259262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45953.833384259262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45953.833384259262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45953.833384259262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45953.833384259262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45953.833384259262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45953.833384259262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45953.833384259262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45953.833384259262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45953.833384259262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45953.833384259262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45953.833384259262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45953.833384259262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45953.833384259262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45953.833384259262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45953.833384259262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45953.833384259262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45953.833384259262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45953.833384259262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45953.833384259262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45953.833384259262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45953.833384259262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45953.833384259262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45953.833384259262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45953.833384259262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45953.833384259262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45953.833384259262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45953.833384259262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45953.833384259262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45953.833384259262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45953.833384259262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45953.833384259262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45953.833384259262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45953.833384259262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45953.833384259262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45953.833384259262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45953.833384259262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45953.833384259262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45953.833384259262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45953.833384259262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45953.833384259262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45953.833384259262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45953.833384259262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45953.833384259262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45953.833384259262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45953.833384259262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45953.833384259262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45953.833384259262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45953.833384259262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45953.833384259262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45953.833384259262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45953.833384259262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45953.833384259262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45953.833384259262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45953.833384259262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45953.833384259262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45953.833384259262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45953.833384259262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45953.833384259262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45953.833384259262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45953.833384259262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45953.833384259262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45953.833384259262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45953.833384259262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45953.833384259262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45953.833384259262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45953.833384259262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45953.833384259262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45953.833384259262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45953.833384259262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45953.833384259262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45953.833384259262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45953.833384259262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45953.833384259262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45953.833384259262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45953.833384259262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45953.833384259262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45953.833384259262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45953.833384259262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45953.833384259262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45953.833384259262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45953.833384259262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45953.833384259262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45953.833384259262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45953.833384259262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45953.833384259262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45953.833384259262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45953.833384259262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45953.833384259262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45953.833384259262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45953.833384259262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45953.833384259262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45953.833384259262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45953.833384259262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45953.833384259262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45953.833384259262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45953.833384259262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45953.833384259262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45953.833384259262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45953.833384259262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45953.833384259262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45953.833384259262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45953.833384259262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45953.833384259262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45953.833384259262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45953.833384259262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45953.833384259262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45953.833384259262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45953.833384259262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45953.833384259262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45953.833384259262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45953.833384259262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45953.833384259262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45953.833384259262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45953.833384259262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45953.833384259262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45953.833384259262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45953.833384259262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45953.833384259262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45953.833384259262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45953.833384259262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45953.833384259262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45953.833384259262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45953.833384259262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45953.833384259262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45953.833384259262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45953.833384259262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45953.833384259262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45953.833384259262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45953.833384259262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45953.833384259262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45953.833384259262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45953.833384259262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45953.833384259262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45953.833384259262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45953.833384259262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45953.833384259262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45953.833384259262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45953.833384259262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45953.833384259262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45953.833384259262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45953.833384259262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45953.833384259262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45953.833384259262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45953.833384259262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45953.833384259262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45953.833384259262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45953.833384259262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45953.833384259262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45953.833384259262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45953.833384259262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45953.833384259262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45953.833384259262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45953.833384259262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45953.833384259262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45953.833384259262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45953.833384259262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45953.833384259262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45953.833384259262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45953.833384259262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45953.833384259262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45953.833384259262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45953.833384259262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45953.833384259262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45953.833384259262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45953.833384259262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45953.833384259262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45953.833384259262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45953.833384259262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45953.833384259262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45953.833384259262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45953.833384259262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45953.833384259262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45953.833384259262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45953.833384259262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45953.833384259262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45953.833384259262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45953.833384259262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45953.833384259262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45953.833384259262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45953.833384259262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45953.833384259262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45953.833384259262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45953.833384259262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45953.833384259262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45953.833384259262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45953.833384259262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45953.833384259262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45953.833384259262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45953.833384259262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45953.833384259262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45953.833384259262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45953.833384259262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45953.833384259262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45953.833384259262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45953.833384259262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45953.833384259262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45953.833384259262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45953.833384259262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45953.833384259262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45953.833384259262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45953.833384259262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45953.833384259262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45953.833384259262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45953.833384259262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45953.833384259262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45953.833384259262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45953.833384259262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45953.833384259262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45953.833384259262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45953.833384259262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45953.833384259262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45953.833384259262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45953.833384259262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45953.833384259262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45953.833384259262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45953.833384259262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45953.833384259262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45953.833384259262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45953.833384259262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45953.833384259262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45953.833384259262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45953.833384259262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45953.833384259262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45953.833384259262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45953.833384259262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45953.833384259262</v>
      </c>
      <c r="H259" s="125"/>
      <c r="I259" s="121" t="str">
        <f>IFERROR(VLOOKUP(D259,DB!A:F,6,0),"")</f>
        <v/>
      </c>
      <c r="J259" s="121" t="str">
        <f>IFERROR(VLOOKUP(D259,DB!A:G,7,0),"")</f>
        <v/>
      </c>
      <c r="K259" s="127"/>
      <c r="L259" s="123" t="str">
        <f>IFERROR(VLOOKUP(D259,DB!A:I,9,0),"")</f>
        <v/>
      </c>
    </row>
    <row r="260" spans="1:12" ht="15" customHeight="1">
      <c r="A260" s="128"/>
      <c r="B260" s="128" t="str">
        <f>IFERROR(VLOOKUP(D260,DB!A:K,11,0),"")</f>
        <v/>
      </c>
      <c r="C260" s="129"/>
      <c r="D260" s="130"/>
      <c r="E260" s="131"/>
      <c r="F260" s="132"/>
      <c r="G260" s="133">
        <f ca="1">IFERROR(NOW()-F260,"")</f>
        <v>45953.833384259262</v>
      </c>
      <c r="H260" s="132"/>
      <c r="I260" s="128" t="str">
        <f>IFERROR(VLOOKUP(D260,DB!A:F,6,0),"")</f>
        <v/>
      </c>
      <c r="J260" s="128" t="str">
        <f>IFERROR(VLOOKUP(D260,DB!A:G,7,0),"")</f>
        <v/>
      </c>
      <c r="K260" s="134"/>
      <c r="L260" s="130" t="str">
        <f>IFERROR(VLOOKUP(D260,DB!A:I,9,0),"")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39101</v>
      </c>
      <c r="B2" s="37" t="str">
        <f>IFERROR(VLOOKUP(D2,DB!A:K,11,0),"")</f>
        <v>R5</v>
      </c>
      <c r="C2" s="37">
        <v>3</v>
      </c>
      <c r="D2" s="120" t="s">
        <v>36034</v>
      </c>
      <c r="E2" s="37" t="s">
        <v>38998</v>
      </c>
      <c r="F2" s="38">
        <v>45891.832060185188</v>
      </c>
      <c r="G2" s="146">
        <f ca="1">IFERROR(NOW()-F2,"")</f>
        <v>62.001324074073636</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39083</v>
      </c>
      <c r="F3" s="38">
        <v>45926.188877314817</v>
      </c>
      <c r="G3" s="146">
        <f t="shared" ref="G3" ca="1" si="0">IFERROR(NOW()-F3,"")</f>
        <v>27.644506944445311</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9.0618101851869142</v>
      </c>
      <c r="H4" s="38">
        <v>45944.676192129627</v>
      </c>
      <c r="I4" s="37" t="str">
        <f>IFERROR(VLOOKUP(D4,DB!A:F,6,0),"")</f>
        <v>SCECO</v>
      </c>
      <c r="J4" s="37" t="str">
        <f>IFERROR(VLOOKUP(D4,DB!A:G,7,0),"")</f>
        <v>Dead</v>
      </c>
      <c r="K4" s="37" t="s">
        <v>39106</v>
      </c>
      <c r="L4" s="37" t="str">
        <f>IFERROR(VLOOKUP(D4,DB!A:I,9,0),"")</f>
        <v>Latis</v>
      </c>
    </row>
    <row r="5" spans="1:13" ht="48" customHeight="1">
      <c r="A5" s="154" t="s">
        <v>39107</v>
      </c>
      <c r="B5" s="154" t="str">
        <f>IFERROR(VLOOKUP(D5,DB!A:K,11,0),"")</f>
        <v>R5</v>
      </c>
      <c r="C5" s="154">
        <v>1</v>
      </c>
      <c r="D5" s="154" t="s">
        <v>34781</v>
      </c>
      <c r="E5" s="154" t="s">
        <v>39083</v>
      </c>
      <c r="F5" s="155">
        <v>45948.661111111112</v>
      </c>
      <c r="G5" s="156">
        <f ca="1">IFERROR(NOW()-F5,"")</f>
        <v>5.172273148149543</v>
      </c>
      <c r="H5" s="155">
        <v>45948.661111111112</v>
      </c>
      <c r="I5" s="154" t="str">
        <f>IFERROR(VLOOKUP(D5,DB!A:F,6,0),"")</f>
        <v>SCECO</v>
      </c>
      <c r="J5" s="154" t="str">
        <f>IFERROR(VLOOKUP(D5,DB!A:G,7,0),"")</f>
        <v>Dead</v>
      </c>
      <c r="K5" s="154" t="s">
        <v>39108</v>
      </c>
      <c r="L5" s="154" t="str">
        <f>IFERROR(VLOOKUP(D5,DB!A:I,9,0),"")</f>
        <v>Latis</v>
      </c>
    </row>
    <row r="6" spans="1:13" ht="15">
      <c r="A6" s="160"/>
      <c r="B6" s="160" t="str">
        <f>IFERROR(VLOOKUP(D6,DB!A:K,11,0),"")</f>
        <v/>
      </c>
      <c r="C6" s="160"/>
      <c r="D6" s="160"/>
      <c r="E6" s="160"/>
      <c r="F6" s="161"/>
      <c r="G6" s="162">
        <f ca="1">IFERROR(NOW()-F6,"")</f>
        <v>45953.833384259262</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45953.833384259262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45953.833384259262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45953.833384259262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45953.833384259262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45953.833384259262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45953.833384259262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45953.833384259262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45953.833384259262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45953.833384259262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45953.833384259262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45953.833384259262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45953.833384259262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45953.833384259262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45953.833384259262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45953.833384259262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45953.833384259262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45953.833384259262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45953.833384259262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45953.833384259262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45953.833384259262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45953.833384259262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45953.833384259262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45953.833384259262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45953.833384259262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45953.833384259262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45953.833384259262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45953.833384259262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45953.833384259262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45953.833384259262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45953.833384259262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45953.833384259262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45953.833384259262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45953.833384259262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45953.833384259262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45953.833384259262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45953.833384259262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45953.833384259262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45953.833384259262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45953.833384259262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45953.833384259262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45953.833384259262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45953.833384259262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45953.833384259262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45953.833384259262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45953.833384259262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45953.833384259262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45953.833384259262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45953.833384259262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45953.833384259262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45953.833384259262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45953.833384259262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45953.833384259262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45953.833384259262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45953.833384259262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45953.833384259262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45953.833384259262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45953.833384259262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45953.833384259262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45953.833384259262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45953.833384259262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45953.833384259262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45953.833384259262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45953.833384259262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45953.833384259262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45953.833384259262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45953.833384259262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45953.833384259262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45953.833384259262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45953.833384259262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45953.833384259262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45953.833384259262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45953.833384259262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45953.833384259262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45953.833384259262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45953.833384259262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45953.833384259262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45953.833384259262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45953.833384259262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45953.833384259262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45953.833384259262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45953.833384259262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45953.833384259262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45953.833384259262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45953.833384259262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45953.833384259262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45953.833384259262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45953.833384259262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45953.833384259262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45953.833384259262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45953.833384259262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45953.833384259262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45953.833384259262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45953.833384259262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45953.833384259262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45953.833384259262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45953.833384259262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45953.833384259262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45953.833384259262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45953.833384259262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45953.833384259262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45953.833384259262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45953.833384259262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45953.833384259262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45953.833384259262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45953.833384259262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45953.833384259262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45953.833384259262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45953.833384259262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45953.833384259262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45953.833384259262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45953.833384259262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45953.833384259262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45953.833384259262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45953.833384259262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45953.833384259262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45953.833384259262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45953.833384259262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45953.833384259262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45953.833384259262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45953.833384259262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45953.833384259262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45953.833384259262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45953.833384259262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45953.833384259262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45953.833384259262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45953.833384259262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45953.833384259262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45953.833384259262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45953.833384259262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45953.833384259262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45953.833384259262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45953.833384259262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45953.833384259262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45953.833384259262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45953.833384259262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45953.833384259262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45953.833384259262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45953.833384259262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45953.833384259262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45953.833384259262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45953.833384259262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45953.833384259262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45953.833384259262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45953.833384259262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45953.833384259262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45953.833384259262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45953.833384259262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45953.833384259262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45953.833384259262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45953.833384259262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45953.833384259262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45953.833384259262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45953.833384259262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45953.833384259262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45953.833384259262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45953.833384259262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45953.833384259262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45953.833384259262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45953.833384259262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45953.833384259262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45953.833384259262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45953.833384259262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45953.833384259262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45953.833384259262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45953.833384259262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45953.833384259262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45953.833384259262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45953.833384259262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45953.833384259262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45953.833384259262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45953.833384259262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45953.833384259262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45953.833384259262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45953.833384259262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45953.833384259262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45953.833384259262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45953.833384259262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45953.833384259262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45953.833384259262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45953.833384259262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45953.833384259262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45953.833384259262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45953.833384259262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45953.833384259262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45953.833384259262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45953.833384259262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45953.833384259262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45953.833384259262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45953.833384259262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45953.833384259262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45953.833384259262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45953.833384259262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45953.833384259262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45953.833384259262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45953.833384259262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45953.833384259262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45953.833384259262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45953.833384259262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45953.833384259262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45953.833384259262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45953.833384259262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45953.833384259262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45953.833384259262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45953.833384259262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45953.833384259262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45953.833384259262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45953.833384259262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45953.833384259262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45953.833384259262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45953.833384259262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45953.833384259262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45953.833384259262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45953.833384259262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45953.833384259262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45953.833384259262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45953.833384259262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45953.833384259262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45953.833384259262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45953.833384259262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45953.833384259262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45953.833384259262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45953.833384259262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45953.833384259262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45953.833384259262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45953.833384259262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45953.833384259262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45953.833384259262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45953.833384259262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45953.833384259262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45953.833384259262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45953.833384259262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45953.833384259262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45953.833384259262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45953.833384259262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45953.833384259262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45953.833384259262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45953.833384259262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45953.833384259262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45953.833384259262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45953.833384259262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45953.833384259262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45953.833384259262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45953.833384259262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45953.833384259262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45953.833384259262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45953.833384259262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45953.833384259262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45953.833384259262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45953.833384259262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45953.833384259262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45953.833384259262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45953.833384259262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45953.833384259262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45953.833384259262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45953.833384259262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45953.833384259262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45953.833384259262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45953.833384259262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45953.833384259262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45953.833384259262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45953.833384259262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45953.833384259262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45953.833384259262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45953.833384259262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45953.833384259262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45953.833384259262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45953.833384259262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45953.833384259262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45953.833384259262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45953.833384259262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45953.833384259262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45953.833384259262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45953.833384259262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45953.833384259262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45953.833384259262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45953.833384259262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45953.833384259262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45953.833384259262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45953.833384259262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45953.833384259262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45953.833384259262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45953.833384259262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45953.833384259262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45953.833384259262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45953.833384259262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45953.833384259262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45953.833384259262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45953.833384259262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45953.833384259262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45953.833384259262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45953.833384259262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45953.833384259262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45953.833384259262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45953.833384259262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45953.833384259262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45953.833384259262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45953.833384259262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45953.833384259262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45953.833384259262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45953.833384259262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45953.833384259262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45953.833384259262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45953.833384259262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45953.833384259262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45953.833384259262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45953.833384259262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45953.833384259262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45953.833384259262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45953.833384259262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45953.833384259262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45953.833384259262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45953.833384259262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45953.833384259262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45953.833384259262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45953.833384259262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45953.833384259262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45953.833384259262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45953.833384259262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45953.833384259262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45953.833384259262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45953.833384259262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45953.833384259262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45953.833384259262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45953.833384259262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45953.833384259262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45953.833384259262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45953.833384259262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45953.833384259262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45953.833384259262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45953.833384259262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45953.833384259262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45953.833384259262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45953.833384259262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45953.833384259262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45953.833384259262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45953.833384259262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45953.833384259262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45953.833384259262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45953.833384259262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45953.833384259262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45953.833384259262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45953.833384259262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45953.833384259262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45953.833384259262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45953.833384259262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45953.833384259262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45953.833384259262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45953.833384259262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45953.833384259262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45953.833384259262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45953.833384259262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45953.833384259262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45953.833384259262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45953.833384259262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45953.833384259262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45953.833384259262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45953.833384259262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45953.833384259262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45953.833384259262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45953.833384259262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45953.833384259262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45953.833384259262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45953.833384259262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45953.833384259262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45953.833384259262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45953.833384259262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45953.833384259262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45953.833384259262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45953.833384259262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45953.833384259262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45953.833384259262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45953.833384259262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45953.833384259262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45953.833384259262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45953.833384259262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45953.833384259262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45953.833384259262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45953.833384259262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45953.833384259262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45953.833384259262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45953.833384259262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45953.833384259262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45953.833384259262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45953.833384259262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45953.833384259262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45953.833384259262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45953.833384259262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45953.833384259262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45953.833384259262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45953.833384259262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45953.833384259262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45953.833384259262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45953.833384259262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45953.833384259262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45953.833384259262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45953.833384259262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45953.833384259262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45953.833384259262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45953.833384259262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45953.833384259262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45953.833384259262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45953.833384259262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45953.833384259262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45953.833384259262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45953.833384259262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45953.833384259262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45953.833384259262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45953.833384259262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45953.833384259262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45953.833384259262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45953.833384259262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45953.833384259262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45953.833384259262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45953.833384259262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45953.833384259262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45953.833384259262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45953.833384259262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45953.833384259262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45953.833384259262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45953.833384259262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45953.833384259262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45953.833384259262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45953.833384259262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45953.833384259262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45953.833384259262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45953.833384259262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45953.833384259262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45953.833384259262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45953.833384259262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45953.833384259262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45953.833384259262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45953.833384259262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45953.833384259262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45953.833384259262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45953.833384259262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45953.833384259262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45953.833384259262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45953.833384259262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45953.833384259262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45953.833384259262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45953.833384259262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45953.833384259262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45953.833384259262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45953.833384259262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45953.833384259262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45953.833384259262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45953.833384259262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45953.833384259262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45953.833384259262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45953.833384259262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45953.833384259262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45953.833384259262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45953.833384259262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45953.833384259262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45953.833384259262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45953.833384259262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45953.833384259262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45953.833384259262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45953.833384259262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45953.833384259262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45953.833384259262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45953.833384259262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45953.833384259262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45953.833384259262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45953.833384259262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45953.833384259262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45953.833384259262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45953.833384259262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45953.833384259262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45953.833384259262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45953.833384259262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45953.833384259262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45953.833384259262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45953.833384259262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45953.833384259262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45953.833384259262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45953.833384259262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45953.833384259262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45953.833384259262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45953.833384259262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45953.833384259262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45953.833384259262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45953.833384259262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45953.833384259262</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1" ht="15"/>
    <row r="1322" ht="15"/>
    <row r="1324"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4" t="s">
        <v>39109</v>
      </c>
      <c r="B2" s="105" t="str">
        <f>IFERROR(VLOOKUP(D2,DB!A:K,11,0),"")</f>
        <v>R6</v>
      </c>
      <c r="C2" s="107">
        <v>3</v>
      </c>
      <c r="D2" s="105" t="s">
        <v>38954</v>
      </c>
      <c r="E2" s="108" t="s">
        <v>39083</v>
      </c>
      <c r="F2" s="109">
        <v>45953.75675925926</v>
      </c>
      <c r="G2" s="78">
        <f ca="1">IFERROR(NOW()-F2,"-")</f>
        <v>7.6625000001513399E-2</v>
      </c>
      <c r="H2" s="109">
        <v>45953.740046296298</v>
      </c>
      <c r="I2" s="105" t="str">
        <f>IFERROR(VLOOKUP(D2,DB!A:F,6,0),"")</f>
        <v>SCECO</v>
      </c>
      <c r="J2" s="104" t="str">
        <f>IFERROR(VLOOKUP(D2,DB!A:G,7,0),"")</f>
        <v>Vandalized</v>
      </c>
      <c r="K2" s="110" t="s">
        <v>39110</v>
      </c>
      <c r="L2" s="111" t="str">
        <f>IFERROR(VLOOKUP(D2,DB!A:I,9,0),"")</f>
        <v>Latis</v>
      </c>
    </row>
    <row r="3" spans="1:16383" ht="31.5" customHeight="1">
      <c r="A3" s="164" t="s">
        <v>39111</v>
      </c>
      <c r="B3" s="105" t="str">
        <f>IFERROR(VLOOKUP(D3,DB!A:K,11,0),"")</f>
        <v>R6</v>
      </c>
      <c r="C3" s="107">
        <v>1</v>
      </c>
      <c r="D3" s="105" t="s">
        <v>39112</v>
      </c>
      <c r="E3" s="108" t="s">
        <v>38998</v>
      </c>
      <c r="F3" s="109">
        <v>45953.810983796298</v>
      </c>
      <c r="G3" s="78">
        <f ca="1">IFERROR(NOW()-F3,"-")</f>
        <v>2.240046296356013E-2</v>
      </c>
      <c r="H3" s="109">
        <v>45953.805104166669</v>
      </c>
      <c r="I3" s="105" t="str">
        <f>IFERROR(VLOOKUP(D3,DB!A:F,6,0),"")</f>
        <v>SCECO</v>
      </c>
      <c r="J3" s="104" t="str">
        <f>IFERROR(VLOOKUP(D3,DB!A:G,7,0),"")</f>
        <v>Vandalized</v>
      </c>
      <c r="K3" s="110" t="s">
        <v>39113</v>
      </c>
      <c r="L3" s="111" t="str">
        <f>IFERROR(VLOOKUP(D3,DB!A:I,9,0),"")</f>
        <v>Latis</v>
      </c>
    </row>
    <row r="4" spans="1:16383" ht="31.5" customHeight="1">
      <c r="A4" s="106"/>
      <c r="B4" s="105" t="str">
        <f>IFERROR(VLOOKUP(D4,DB!A:K,11,0),"")</f>
        <v/>
      </c>
      <c r="C4" s="107"/>
      <c r="D4" s="105"/>
      <c r="E4" s="108"/>
      <c r="F4" s="109"/>
      <c r="G4" s="78">
        <f ca="1">IFERROR(NOW()-F4,"-")</f>
        <v>45953.833384259262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45953.833384259262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45953.833384259262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45953.833384259262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45953.833384259262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45953.833384259262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45953.833384259262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45953.833384259262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45953.833384259262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45953.833384259262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45953.833384259262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45953.833384259262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45953.833384259262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45953.833384259262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45953.833384259262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45953.833384259262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45953.833384259262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45953.833384259262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45953.833384259262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45953.833384259262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45953.833384259262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45953.833384259262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45953.833384259262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45953.833384259262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45953.833384259262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45953.833384259262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45953.833384259262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45953.833384259262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45953.833384259262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45953.833384259262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45953.833384259262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45953.833384259262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45953.833384259262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45953.833384259262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45953.833384259262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45953.833384259262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45953.833384259262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45953.833384259262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45953.833384259262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45953.833384259262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45953.833384259262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45953.833384259262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45953.833384259262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45953.833384259262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45953.833384259262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45953.833384259262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45953.833384259262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45953.833384259262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45953.833384259262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45953.833384259262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45953.833384259262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45953.833384259262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45953.833384259262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45953.833384259262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45953.833384259262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45953.833384259262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45953.833384259262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45953.833384259262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45953.833384259262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45953.833384259262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45953.833384259262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45953.833384259262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45953.833384259262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45953.833384259262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45953.833384259262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45953.833384259262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45953.833384259262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45953.833384259262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45953.833384259262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45953.833384259262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45953.833384259262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45953.833384259262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45953.833384259262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45953.833384259262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45953.833384259262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45953.833384259262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45953.833384259262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45953.833384259262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45953.833384259262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45953.833384259262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45953.833384259262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45953.833384259262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45953.833384259262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45953.833384259262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45953.833384259262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45953.833384259262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45953.833384259262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45953.833384259262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45953.833384259262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45953.833384259262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45953.833384259262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45953.833384259262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45953.833384259262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45953.833384259262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45953.833384259262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45953.833384259262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45953.833384259262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45953.833384259262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45953.833384259262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45953.833384259262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45953.833384259262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45953.833384259262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45953.833384259262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45953.833384259262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45953.833384259262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45953.833384259262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45953.833384259262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45953.833384259262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45953.833384259262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45953.833384259262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45953.833384259262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45953.833384259262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45953.833384259262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45953.833384259262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45953.833384259262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45953.833384259262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45953.833384259262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45953.833384259262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45953.833384259262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45953.833384259262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45953.833384259262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45953.833384259262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45953.833384259262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45953.833384259262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45953.833384259262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45953.833384259262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45953.833384259262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45953.833384259262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45953.833384259262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45953.833384259262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45953.833384259262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45953.833384259262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45953.833384259262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45953.833384259262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45953.833384259262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45953.833384259262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45953.833384259262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45953.833384259262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45953.833384259262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45953.833384259262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45953.833384259262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45953.833384259262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45953.833384259262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45953.833384259262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45953.833384259262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45953.833384259262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45953.833384259262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45953.833384259262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45953.833384259262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45953.833384259262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45953.833384259262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45953.833384259262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45953.833384259262</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2025-10-23T17:00:04Z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