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423" documentId="13_ncr:1_{F6CB121F-512D-4AA6-A0C1-0FB36C537598}" xr6:coauthVersionLast="47" xr6:coauthVersionMax="47" xr10:uidLastSave="{5A7230C8-A5CE-416D-82D0-19DC8DC8CEEC}"/>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1" i="4"/>
  <c r="G12" i="4"/>
  <c r="G1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I11" i="4"/>
  <c r="J11" i="4"/>
  <c r="L11" i="4"/>
  <c r="B12" i="4"/>
  <c r="I12" i="4"/>
  <c r="J12" i="4"/>
  <c r="L12" i="4"/>
  <c r="B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G7" i="3"/>
  <c r="G8" i="3"/>
  <c r="G9" i="3"/>
  <c r="G10" i="3"/>
  <c r="I3" i="4"/>
  <c r="J3" i="4"/>
  <c r="I3" i="6"/>
  <c r="I4" i="6"/>
  <c r="L7" i="3"/>
  <c r="J7" i="3"/>
  <c r="I7" i="3"/>
  <c r="B7" i="3"/>
  <c r="L3" i="6"/>
  <c r="L4" i="6"/>
  <c r="L2" i="6"/>
  <c r="J4" i="6"/>
  <c r="J3" i="6"/>
  <c r="J2" i="6"/>
  <c r="I2" i="6"/>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74" i="5"/>
  <c r="J74" i="5"/>
  <c r="I74" i="5"/>
  <c r="G74" i="5"/>
  <c r="B74"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<sst xmlns="http://schemas.openxmlformats.org/spreadsheetml/2006/main" count="178600" uniqueCount="39084">
  <si>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</si>
  <si>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</si>
  <si>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</si>
  <si>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</si>
  <si>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</si>
  <si>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</si>
  <si>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</si>
  <si>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</si>
  <si>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</si>
  <si>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</si>
  <si>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</si>
  <si>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</si>
  <si>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</si>
  <si>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</si>
  <si>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</si>
  <si>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</si>
  <si>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</si>
  <si>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</si>
  <si>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</si>
  <si>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</si>
  <si>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</si>
  <si>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</si>
  <si>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</si>
  <si>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</si>
  <si>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</si>
  <si>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</si>
  <si>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</si>
  <si>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</si>
  <si>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</si>
  <si>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</si>
  <si>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</si>
  <si>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</si>
  <si>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</si>
  <si>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</si>
  <si>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</si>
  <si>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</si>
  <si>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</si>
  <si>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</si>
  <si>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</si>
  <si>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</si>
  <si>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</si>
  <si>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</si>
  <si>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</si>
  <si>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</si>
  <si>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</si>
  <si>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</si>
  <si>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</si>
  <si>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</si>
  <si>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</si>
  <si>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</si>
  <si>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</si>
  <si>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</si>
  <si>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</si>
  <si>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</si>
  <si>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</si>
  <si>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</si>
  <si>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</si>
  <si>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</si>
  <si>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</si>
  <si>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</si>
  <si>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</si>
  <si>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</si>
  <si>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</si>
  <si>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</si>
  <si>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</si>
  <si>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</si>
  <si>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</si>
  <si>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</si>
  <si>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</si>
  <si>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</si>
  <si>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</si>
  <si>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</si>
  <si>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</si>
  <si>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</si>
  <si>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</si>
  <si>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</si>
  <si>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</si>
  <si>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</si>
  <si>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</si>
  <si>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</si>
  <si>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</si>
  <si>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</si>
  <si>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</si>
  <si>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</si>
  <si>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</si>
  <si>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</si>
  <si>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</si>
  <si>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</si>
  <si>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</si>
  <si>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</si>
  <si>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</si>
  <si>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</si>
  <si>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</si>
  <si>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</si>
  <si>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</si>
  <si>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</si>
  <si>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</si>
  <si>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</si>
  <si>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</si>
  <si>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</si>
  <si>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</si>
  <si>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</si>
  <si>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</si>
  <si>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</si>
  <si>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</si>
  <si>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</si>
  <si>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</si>
  <si>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</si>
  <si>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</si>
  <si>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</si>
  <si>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</si>
  <si>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</si>
  <si>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</si>
  <si>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</si>
  <si>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</si>
  <si>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</si>
  <si>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</si>
  <si>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</si>
  <si>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</si>
  <si>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</si>
  <si>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</si>
  <si>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</si>
  <si>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</si>
  <si>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</si>
  <si>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</si>
  <si>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</si>
  <si>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</si>
  <si>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</si>
  <si>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</si>
  <si>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</si>
  <si>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</si>
  <si>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</si>
  <si>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</si>
  <si>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</si>
  <si>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</si>
  <si>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</si>
  <si>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</si>
  <si>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</si>
  <si>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</si>
  <si>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</si>
  <si>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</si>
  <si>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</si>
  <si>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</si>
  <si>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</si>
  <si>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</si>
  <si>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</si>
  <si>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</si>
  <si>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</si>
  <si>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</si>
  <si>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</si>
  <si>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</si>
  <si>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</si>
  <si>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</si>
  <si>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</si>
  <si>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</si>
  <si>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</si>
  <si>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</si>
  <si>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</si>
  <si>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</si>
  <si>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</si>
  <si>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</si>
  <si>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</si>
  <si>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</si>
  <si>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</si>
  <si>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</si>
  <si>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</si>
  <si>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</si>
  <si>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</si>
  <si>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</si>
  <si>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</si>
  <si>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</si>
  <si>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</si>
  <si>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</si>
  <si>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</si>
  <si>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</si>
  <si>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</si>
  <si>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</si>
  <si>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</si>
  <si>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</si>
  <si>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</si>
  <si>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</si>
  <si>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</si>
  <si>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</si>
  <si>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</si>
  <si>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</si>
  <si>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</si>
  <si>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</si>
  <si>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</si>
  <si>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</si>
  <si>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</si>
  <si>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</si>
  <si>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</si>
  <si>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</si>
  <si>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</si>
  <si>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</si>
  <si>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</si>
  <si>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</si>
  <si>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</si>
  <si>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</si>
  <si>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</si>
  <si>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</si>
  <si>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</si>
  <si>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</si>
  <si>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</si>
  <si>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</si>
  <si>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</si>
  <si>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</si>
  <si>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</si>
  <si>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</si>
  <si>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</si>
  <si>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</si>
  <si>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</si>
  <si>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</si>
  <si>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</si>
  <si>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</si>
  <si>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</si>
  <si>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</si>
  <si>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</si>
  <si>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</si>
  <si>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</si>
  <si>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</si>
  <si>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</si>
  <si>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</si>
  <si>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</si>
  <si>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</si>
  <si>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</si>
  <si>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</si>
  <si>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</si>
  <si>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</si>
  <si>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</si>
  <si>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</si>
  <si>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</si>
  <si>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</si>
  <si>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</si>
  <si>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</si>
  <si>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</si>
  <si>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</si>
  <si>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</si>
  <si>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</si>
  <si>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</si>
  <si>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</si>
  <si>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</si>
  <si>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</si>
  <si>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</si>
  <si>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</si>
  <si>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</si>
  <si>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</si>
  <si>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</si>
  <si>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</si>
  <si>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</si>
  <si>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</si>
  <si>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</si>
  <si>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</si>
  <si>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</si>
  <si>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</si>
  <si>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</si>
  <si>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</si>
  <si>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</si>
  <si>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</si>
  <si>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</si>
  <si>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</si>
  <si>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</si>
  <si>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</si>
  <si>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</si>
  <si>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</si>
  <si>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</si>
  <si>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</si>
  <si>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</si>
  <si>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</si>
  <si>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</si>
  <si>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</si>
  <si>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</si>
  <si>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</si>
  <si>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</si>
  <si>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</si>
  <si>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</si>
  <si>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</si>
  <si>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</si>
  <si>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</si>
  <si>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</si>
  <si>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</si>
  <si>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</si>
  <si>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</si>
  <si>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</si>
  <si>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</si>
  <si>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</si>
  <si>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</si>
  <si>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</si>
  <si>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</si>
  <si>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</si>
  <si>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</si>
  <si>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</si>
  <si>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</si>
  <si>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</si>
  <si>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</si>
  <si>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</si>
  <si>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</si>
  <si>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</si>
  <si>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</si>
  <si>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</si>
  <si>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</si>
  <si>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</si>
  <si>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</si>
  <si>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</si>
  <si>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</si>
  <si>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</si>
  <si>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</si>
  <si>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</si>
  <si>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</si>
  <si>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</si>
  <si>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</si>
  <si>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</si>
  <si>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</si>
  <si>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</si>
  <si>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</si>
  <si>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</si>
  <si>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</si>
  <si>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</si>
  <si>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</si>
  <si>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</si>
  <si>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</si>
  <si>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</si>
  <si>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</si>
  <si>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</si>
  <si>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</si>
  <si>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</si>
  <si>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</si>
  <si>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</si>
  <si>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</si>
  <si>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</si>
  <si>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</si>
  <si>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</si>
  <si>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</si>
  <si>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</si>
  <si>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</si>
  <si>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</si>
  <si>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</si>
  <si>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</si>
  <si>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</si>
  <si>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</si>
  <si>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</si>
  <si>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</si>
  <si>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</si>
  <si>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</si>
  <si>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</si>
  <si>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</si>
  <si>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</si>
  <si>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</si>
  <si>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</si>
  <si>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</si>
  <si>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</si>
  <si>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</si>
  <si>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</si>
  <si>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</si>
  <si>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</si>
  <si>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</si>
  <si>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</si>
  <si>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</si>
  <si>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</si>
  <si>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</si>
  <si>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</si>
  <si>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</si>
  <si>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</si>
  <si>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</si>
  <si>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</si>
  <si>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</si>
  <si>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</si>
  <si>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</si>
  <si>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</si>
  <si>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</si>
  <si>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</si>
  <si>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</si>
  <si>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</si>
  <si>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</si>
  <si>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</si>
  <si>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</si>
  <si>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</si>
  <si>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</si>
  <si>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</si>
  <si>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</si>
  <si>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</si>
  <si>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</si>
  <si>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</si>
  <si>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</si>
  <si>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</si>
  <si>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</si>
  <si>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</si>
  <si>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</si>
  <si>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</si>
  <si>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</si>
  <si>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</si>
  <si>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</si>
  <si>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</si>
  <si>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</si>
  <si>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</si>
  <si>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</si>
  <si>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</si>
  <si>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</si>
  <si>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</si>
  <si>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</si>
  <si>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</si>
  <si>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</si>
  <si>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</si>
  <si>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</si>
  <si>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</si>
  <si>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</si>
  <si>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</si>
  <si>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</si>
  <si>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</si>
  <si>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</si>
  <si>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</si>
  <si>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</si>
  <si>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</si>
  <si>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</si>
  <si>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</si>
  <si>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</si>
  <si>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</si>
  <si>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</si>
  <si>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</si>
  <si>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</si>
  <si>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</si>
  <si>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</si>
  <si>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</si>
  <si>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</si>
  <si>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</si>
  <si>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</si>
  <si>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</si>
  <si>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</si>
  <si>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</si>
  <si>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</si>
  <si>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</si>
  <si>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</si>
  <si>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</si>
  <si>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</si>
  <si>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</si>
  <si>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</si>
  <si>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</si>
  <si>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</si>
  <si>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</si>
  <si>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</si>
  <si>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</si>
  <si>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</si>
  <si>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</si>
  <si>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</si>
  <si>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</si>
  <si>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</si>
  <si>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</si>
  <si>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</si>
  <si>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</si>
  <si>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</si>
  <si>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</si>
  <si>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</si>
  <si>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</si>
  <si>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</si>
  <si>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</si>
  <si>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</si>
  <si>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</si>
  <si>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</si>
  <si>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</si>
  <si>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</si>
  <si>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</si>
  <si>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</si>
  <si>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</si>
  <si>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</si>
  <si>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</si>
  <si>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</si>
  <si>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</si>
  <si>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</si>
  <si>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</si>
  <si>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</si>
  <si>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</si>
  <si>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</si>
  <si>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</si>
  <si>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</si>
  <si>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</si>
  <si>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</si>
  <si>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</si>
  <si>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</si>
  <si>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</si>
  <si>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</si>
  <si>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</si>
  <si>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</si>
  <si>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</si>
  <si>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</si>
  <si>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</si>
  <si>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</si>
  <si>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</si>
  <si>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</si>
  <si>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</si>
  <si>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</si>
  <si>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</si>
  <si>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</si>
  <si>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</si>
  <si>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</si>
  <si>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</si>
  <si>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</si>
  <si>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</si>
  <si>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</si>
  <si>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</si>
  <si>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</si>
  <si>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</si>
  <si>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</si>
  <si>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</si>
  <si>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</si>
  <si>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</si>
  <si>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</si>
  <si>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</si>
  <si>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</si>
  <si>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</si>
  <si>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</si>
  <si>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</si>
  <si>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</si>
  <si>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</si>
  <si>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</si>
  <si>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</si>
  <si>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</si>
  <si>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</si>
  <si>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</si>
  <si>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</si>
  <si>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</si>
  <si>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</si>
  <si>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</si>
  <si>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</si>
  <si>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</si>
  <si>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</si>
  <si>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</si>
  <si>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</si>
  <si>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</si>
  <si>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</si>
  <si>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</si>
  <si>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</si>
  <si>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</si>
  <si>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</si>
  <si>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</si>
  <si>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</si>
  <si>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</si>
  <si>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</si>
  <si>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</si>
  <si>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</si>
  <si>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</si>
  <si>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</si>
  <si>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</si>
  <si>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</si>
  <si>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</si>
  <si>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</si>
  <si>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</si>
  <si>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</si>
  <si>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</si>
  <si>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</si>
  <si>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</si>
  <si>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</si>
  <si>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</si>
  <si>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</si>
  <si>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</si>
  <si>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</si>
  <si>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</si>
  <si>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</si>
  <si>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</si>
  <si>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</si>
  <si>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</si>
  <si>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</si>
  <si>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</si>
  <si>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</si>
  <si>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</si>
  <si>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</si>
  <si>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</si>
  <si>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</si>
  <si>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</si>
  <si>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</si>
  <si>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</si>
  <si>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</si>
  <si>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</si>
  <si>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</si>
  <si>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</si>
  <si>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</si>
  <si>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</si>
  <si>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</si>
  <si>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</si>
  <si>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</si>
  <si>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</si>
  <si>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</si>
  <si>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</si>
  <si>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</si>
  <si>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</si>
  <si>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</si>
  <si>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</si>
  <si>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</si>
  <si>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</si>
  <si>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</si>
  <si>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</si>
  <si>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</si>
  <si>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</si>
  <si>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</si>
  <si>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</si>
  <si>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</si>
  <si>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</si>
  <si>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</si>
  <si>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</si>
  <si>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</si>
  <si>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</si>
  <si>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</si>
  <si>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</si>
  <si>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</si>
  <si>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</si>
  <si>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</si>
  <si>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</si>
  <si>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</si>
  <si>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</si>
  <si>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</si>
  <si>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</si>
  <si>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</si>
  <si>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</si>
  <si>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</si>
  <si>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</si>
  <si>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</si>
  <si>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</si>
  <si>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</si>
  <si>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</si>
  <si>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</si>
  <si>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</si>
  <si>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</si>
  <si>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</si>
  <si>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</si>
  <si>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</si>
  <si>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</si>
  <si>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</si>
  <si>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</si>
  <si>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</si>
  <si>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</si>
  <si>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</si>
  <si>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</si>
  <si>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</si>
  <si>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</si>
  <si>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</si>
  <si>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</si>
  <si>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</si>
  <si>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</si>
  <si>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</si>
  <si>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</si>
  <si>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</si>
  <si>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</si>
  <si>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</si>
  <si>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</si>
  <si>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</si>
  <si>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</si>
  <si>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</si>
  <si>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</si>
  <si>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</si>
  <si>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</si>
  <si>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</si>
  <si>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</si>
  <si>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</si>
  <si>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</si>
  <si>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</si>
  <si>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</si>
  <si>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</si>
  <si>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</si>
  <si>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</si>
  <si>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</si>
  <si>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</si>
  <si>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</si>
  <si>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</si>
  <si>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</si>
  <si>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</si>
  <si>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</si>
  <si>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</si>
  <si>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</si>
  <si>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</si>
  <si>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</si>
  <si>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</si>
  <si>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</si>
  <si>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</si>
  <si>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</si>
  <si>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</si>
  <si>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</si>
  <si>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</si>
  <si>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</si>
  <si>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</si>
  <si>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</si>
  <si>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</si>
  <si>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</si>
  <si>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</si>
  <si>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</si>
  <si>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</si>
  <si>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</si>
  <si>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</si>
  <si>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</si>
  <si>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</si>
  <si>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</si>
  <si>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</si>
  <si>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</si>
  <si>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</si>
  <si>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</si>
  <si>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</si>
  <si>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</si>
  <si>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</si>
  <si>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</si>
  <si>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</si>
  <si>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</si>
  <si>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</si>
  <si>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</si>
  <si>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</si>
  <si>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</si>
  <si>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</si>
  <si>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</si>
  <si>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</si>
  <si>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</si>
  <si>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</si>
  <si>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</si>
  <si>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</si>
  <si>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</si>
  <si>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</si>
  <si>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</si>
  <si>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</si>
  <si>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</si>
  <si>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</si>
  <si>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</si>
  <si>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</si>
  <si>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</si>
  <si>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</si>
  <si>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</si>
  <si>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</si>
  <si>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</si>
  <si>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</si>
  <si>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</si>
  <si>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</si>
  <si>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</si>
  <si>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</si>
  <si>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</si>
  <si>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</si>
  <si>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</si>
  <si>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</si>
  <si>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</si>
  <si>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</si>
  <si>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</si>
  <si>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</si>
  <si>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</si>
  <si>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</si>
  <si>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</si>
  <si>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</si>
  <si>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</si>
  <si>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</si>
  <si>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</si>
  <si>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</si>
  <si>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</si>
  <si>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</si>
  <si>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</si>
  <si>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</si>
  <si>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</si>
  <si>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</si>
  <si>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</si>
  <si>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</si>
  <si>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</si>
  <si>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</si>
  <si>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</si>
  <si>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</si>
  <si>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</si>
  <si>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</si>
  <si>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</si>
  <si>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</si>
  <si>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</si>
  <si>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</si>
  <si>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</si>
  <si>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</si>
  <si>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</si>
  <si>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</si>
  <si>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</si>
  <si>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</si>
  <si>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</si>
  <si>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</si>
  <si>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</si>
  <si>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</si>
  <si>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</si>
  <si>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</si>
  <si>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</si>
  <si>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</si>
  <si>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</si>
  <si>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</si>
  <si>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</si>
  <si>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</si>
  <si>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</si>
  <si>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</si>
  <si>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</si>
  <si>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</si>
  <si>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</si>
  <si>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</si>
  <si>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</si>
  <si>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</si>
  <si>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</si>
  <si>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</si>
  <si>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</si>
  <si>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</si>
  <si>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</si>
  <si>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</si>
  <si>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</si>
  <si>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</si>
  <si>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</si>
  <si>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</si>
  <si>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</si>
  <si>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</si>
  <si>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</si>
  <si>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</si>
  <si>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</si>
  <si>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</si>
  <si>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</si>
  <si>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</si>
  <si>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</si>
  <si>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</si>
  <si>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</si>
  <si>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</si>
  <si>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</si>
  <si>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</si>
  <si>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</si>
  <si>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</si>
  <si>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</si>
  <si>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</si>
  <si>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</si>
  <si>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</si>
  <si>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</si>
  <si>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</si>
  <si>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</si>
  <si>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</si>
  <si>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</si>
  <si>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</si>
  <si>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</si>
  <si>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</si>
  <si>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</si>
  <si>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</si>
  <si>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</si>
  <si>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</si>
  <si>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</si>
  <si>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</si>
  <si>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</si>
  <si>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</si>
  <si>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</si>
  <si>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</si>
  <si>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</si>
  <si>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</si>
  <si>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</si>
  <si>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</si>
  <si>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</si>
  <si>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</si>
  <si>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</si>
  <si>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</si>
  <si>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</si>
  <si>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</si>
  <si>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</si>
  <si>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</si>
  <si>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</si>
  <si>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</si>
  <si>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</si>
  <si>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</si>
  <si>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</si>
  <si>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</si>
  <si>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</si>
  <si>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</si>
  <si>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</si>
  <si>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</si>
  <si>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</si>
  <si>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</si>
  <si>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</si>
  <si>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</si>
  <si>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</si>
  <si>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</si>
  <si>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</si>
  <si>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</si>
  <si>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</si>
  <si>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</si>
  <si>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</si>
  <si>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</si>
  <si>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</si>
  <si>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</si>
  <si>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</si>
  <si>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</si>
  <si>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</si>
  <si>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</si>
  <si>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</si>
  <si>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</si>
  <si>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</si>
  <si>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</si>
  <si>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</si>
  <si>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</si>
  <si>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</si>
  <si>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</si>
  <si>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</si>
  <si>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</si>
  <si>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</si>
  <si>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</si>
  <si>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</si>
  <si>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</si>
  <si>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</si>
  <si>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</si>
  <si>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</si>
  <si>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</si>
  <si>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</si>
  <si>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</si>
  <si>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</si>
  <si>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</si>
  <si>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</si>
  <si>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</si>
  <si>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</si>
  <si>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</si>
  <si>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</si>
  <si>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</si>
  <si>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</si>
  <si>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</si>
  <si>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</si>
  <si>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</si>
  <si>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</si>
  <si>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</si>
  <si>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</si>
  <si>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</si>
  <si>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</si>
  <si>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</si>
  <si>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</si>
  <si>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</si>
  <si>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</si>
  <si>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</si>
  <si>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</si>
  <si>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</si>
  <si>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</si>
  <si>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</si>
  <si>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</si>
  <si>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</si>
  <si>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</si>
  <si>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</si>
  <si>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</si>
  <si>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</si>
  <si>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</si>
  <si>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</si>
  <si>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</si>
  <si>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</si>
  <si>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</si>
  <si>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</si>
  <si>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</si>
  <si>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</si>
  <si>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</si>
  <si>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</si>
  <si>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</si>
  <si>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</si>
  <si>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</si>
  <si>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</si>
  <si>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</si>
  <si>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</si>
  <si>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</si>
  <si>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</si>
  <si>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</si>
  <si>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</si>
  <si>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</si>
  <si>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</si>
  <si>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</si>
  <si>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</si>
  <si>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</si>
  <si>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</si>
  <si>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</si>
  <si>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</si>
  <si>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</si>
  <si>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</si>
  <si>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</si>
  <si>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</si>
  <si>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</si>
  <si>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</si>
  <si>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</si>
  <si>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</si>
  <si>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</si>
  <si>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</si>
  <si>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</si>
  <si>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</si>
  <si>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</si>
  <si>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</si>
  <si>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</si>
  <si>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</si>
  <si>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</si>
  <si>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</si>
  <si>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</si>
  <si>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</si>
  <si>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</si>
  <si>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</si>
  <si>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</si>
  <si>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</si>
  <si>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</si>
  <si>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</si>
  <si>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</si>
  <si>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</si>
  <si>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</si>
  <si>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</si>
  <si>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</si>
  <si>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</si>
  <si>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</si>
  <si>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</si>
  <si>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</si>
  <si>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</si>
  <si>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</si>
  <si>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</si>
  <si>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</si>
  <si>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</si>
  <si>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</si>
  <si>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</si>
  <si>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</si>
  <si>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</si>
  <si>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</si>
  <si>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</si>
  <si>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</si>
  <si>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</si>
  <si>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</si>
  <si>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</si>
  <si>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</si>
  <si>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</si>
  <si>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</si>
  <si>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</si>
  <si>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</si>
  <si>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</si>
  <si>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</si>
  <si>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</si>
  <si>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</si>
  <si>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</si>
  <si>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</si>
  <si>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</si>
  <si>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</si>
  <si>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</si>
  <si>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</si>
  <si>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</si>
  <si>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</si>
  <si>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</si>
  <si>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</si>
  <si>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</si>
  <si>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</si>
  <si>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</si>
  <si>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</si>
  <si>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</si>
  <si>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</si>
  <si>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</si>
  <si>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</si>
  <si>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</si>
  <si>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</si>
  <si>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</si>
  <si>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</si>
  <si>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</si>
  <si>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</si>
  <si>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</si>
  <si>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</si>
  <si>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</si>
  <si>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</si>
  <si>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</si>
  <si>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</si>
  <si>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</si>
  <si>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</si>
  <si>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</si>
  <si>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</si>
  <si>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</si>
  <si>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</si>
  <si>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</si>
  <si>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</si>
  <si>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</si>
  <si>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</si>
  <si>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</si>
  <si>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</si>
  <si>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</si>
  <si>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</si>
  <si>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</si>
  <si>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</si>
  <si>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</si>
  <si>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</si>
  <si>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</si>
  <si>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</si>
  <si>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</si>
  <si>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</si>
  <si>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</si>
  <si>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</si>
  <si>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</si>
  <si>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</si>
  <si>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</si>
  <si>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</si>
  <si>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</si>
  <si>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</si>
  <si>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</si>
  <si>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</si>
  <si>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</si>
  <si>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</si>
  <si>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</si>
  <si>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</si>
  <si>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</si>
  <si>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</si>
  <si>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</si>
  <si>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</si>
  <si>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</si>
  <si>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</si>
  <si>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</si>
  <si>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</si>
  <si>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</si>
  <si>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</si>
  <si>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</si>
  <si>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</si>
  <si>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</si>
  <si>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</si>
  <si>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</si>
  <si>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</si>
  <si>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</si>
  <si>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</si>
  <si>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</si>
  <si>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</si>
  <si>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</si>
  <si>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</si>
  <si>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</si>
  <si>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</si>
  <si>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</si>
  <si>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</si>
  <si>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</si>
  <si>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</si>
  <si>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</si>
  <si>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</si>
  <si>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</si>
  <si>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</si>
  <si>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</si>
  <si>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</si>
  <si>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</si>
  <si>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</si>
  <si>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</si>
  <si>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</si>
  <si>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</si>
  <si>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</si>
  <si>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</si>
  <si>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</si>
  <si>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</si>
  <si>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</si>
  <si>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</si>
  <si>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</si>
  <si>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</si>
  <si>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</si>
  <si>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</si>
  <si>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</si>
  <si>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</si>
  <si>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</si>
  <si>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</si>
  <si>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</si>
  <si>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</si>
  <si>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</si>
  <si>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</si>
  <si>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</si>
  <si>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</si>
  <si>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</si>
  <si>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</si>
  <si>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</si>
  <si>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</si>
  <si>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</si>
  <si>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</si>
  <si>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</si>
  <si>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</si>
  <si>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</si>
  <si>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</si>
  <si>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</si>
  <si>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</si>
  <si>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</si>
  <si>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</si>
  <si>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</si>
  <si>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</si>
  <si>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</si>
  <si>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</si>
  <si>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</si>
  <si>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</si>
  <si>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</si>
  <si>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</si>
  <si>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</si>
  <si>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</si>
  <si>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</si>
  <si>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</si>
  <si>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</si>
  <si>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</si>
  <si>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</si>
  <si>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</si>
  <si>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</si>
  <si>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</si>
  <si>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</si>
  <si>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</si>
  <si>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</si>
  <si>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</si>
  <si>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</si>
  <si>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</si>
  <si>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</si>
  <si>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</si>
  <si>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</si>
  <si>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</si>
  <si>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</si>
  <si>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</si>
  <si>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</si>
  <si>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</si>
  <si>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</si>
  <si>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</si>
  <si>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</si>
  <si>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</si>
  <si>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</si>
  <si>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</si>
  <si>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</si>
  <si>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</si>
  <si>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</si>
  <si>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</si>
  <si>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</si>
  <si>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</si>
  <si>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</si>
  <si>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</si>
  <si>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</si>
  <si>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</si>
  <si>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</si>
  <si>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</si>
  <si>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</si>
  <si>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</si>
  <si>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</si>
  <si>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</si>
  <si>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</si>
  <si>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</si>
  <si>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</si>
  <si>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</si>
  <si>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</si>
  <si>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</si>
  <si>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</si>
  <si>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</si>
  <si>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</si>
  <si>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</si>
  <si>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</si>
  <si>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</si>
  <si>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</si>
  <si>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</si>
  <si>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</si>
  <si>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</si>
  <si>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</si>
  <si>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</si>
  <si>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</si>
  <si>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</si>
  <si>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</si>
  <si>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</si>
  <si>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</si>
  <si>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</si>
  <si>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</si>
  <si>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</si>
  <si>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</si>
  <si>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</si>
  <si>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</si>
  <si>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</si>
  <si>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</si>
  <si>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</si>
  <si>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</si>
  <si>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</si>
  <si>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</si>
  <si>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</si>
  <si>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</si>
  <si>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</si>
  <si>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</si>
  <si>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</si>
  <si>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</si>
  <si>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</si>
  <si>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</si>
  <si>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</si>
  <si>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</si>
  <si>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</si>
  <si>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</si>
  <si>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</si>
  <si>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</si>
  <si>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</si>
  <si>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</si>
  <si>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</si>
  <si>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</si>
  <si>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</si>
  <si>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</si>
  <si>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</si>
  <si>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</si>
  <si>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</si>
  <si>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</si>
  <si>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</si>
  <si>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</si>
  <si>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</si>
  <si>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</si>
  <si>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</si>
  <si>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</si>
  <si>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</si>
  <si>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</si>
  <si>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</si>
  <si>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</si>
  <si>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</si>
  <si>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</si>
  <si>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</si>
  <si>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</si>
  <si>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</si>
  <si>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</si>
  <si>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</si>
  <si>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</si>
  <si>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</si>
  <si>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</si>
  <si>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</si>
  <si>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</si>
  <si>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</si>
  <si>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</si>
  <si>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</si>
  <si>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</si>
  <si>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</si>
  <si>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</si>
  <si>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</si>
  <si>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</si>
  <si>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</si>
  <si>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</si>
  <si>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</si>
  <si>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</si>
  <si>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</si>
  <si>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</si>
  <si>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</si>
  <si>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</si>
  <si>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</si>
  <si>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</si>
  <si>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</si>
  <si>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</si>
  <si>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</si>
  <si>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</si>
  <si>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</si>
  <si>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</si>
  <si>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</si>
  <si>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</si>
  <si>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</si>
  <si>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</si>
  <si>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</si>
  <si>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</si>
  <si>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</si>
  <si>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</si>
  <si>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</si>
  <si>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</si>
  <si>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</si>
  <si>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</si>
  <si>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</si>
  <si>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</si>
  <si>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</si>
  <si>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</si>
  <si>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</si>
  <si>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</si>
  <si>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</si>
  <si>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</si>
  <si>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</si>
  <si>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</si>
  <si>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</si>
  <si>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</si>
  <si>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</si>
  <si>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</si>
  <si>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</si>
  <si>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</si>
  <si>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</si>
  <si>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</si>
  <si>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</si>
  <si>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</si>
  <si>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</si>
  <si>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</si>
  <si>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</si>
  <si>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</si>
  <si>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</si>
  <si>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</si>
  <si>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</si>
  <si>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</si>
  <si>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</si>
  <si>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</si>
  <si>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</si>
  <si>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</si>
  <si>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</si>
  <si>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</si>
  <si>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</si>
  <si>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</si>
  <si>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</si>
  <si>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</si>
  <si>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</si>
  <si>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</si>
  <si>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</si>
  <si>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</si>
  <si>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</si>
  <si>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</si>
  <si>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</si>
  <si>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</si>
  <si>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</si>
  <si>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</si>
  <si>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</si>
  <si>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</si>
  <si>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</si>
  <si>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</si>
  <si>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</si>
  <si>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</si>
  <si>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</si>
  <si>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</si>
  <si>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</si>
  <si>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</si>
  <si>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</si>
  <si>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</si>
  <si>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</si>
  <si>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</si>
  <si>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</si>
  <si>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</si>
  <si>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</si>
  <si>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</si>
  <si>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</si>
  <si>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</si>
  <si>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</si>
  <si>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</si>
  <si>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</si>
  <si>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</si>
  <si>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</si>
  <si>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</si>
  <si>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</si>
  <si>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</si>
  <si>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</si>
  <si>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</si>
  <si>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</si>
  <si>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</si>
  <si>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</si>
  <si>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</si>
  <si>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</si>
  <si>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</si>
  <si>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</si>
  <si>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</si>
  <si>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</si>
  <si>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</si>
  <si>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</si>
  <si>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</si>
  <si>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</si>
  <si>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</si>
  <si>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</si>
  <si>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</si>
  <si>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</si>
  <si>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</si>
  <si>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</si>
  <si>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</si>
  <si>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</si>
  <si>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</si>
  <si>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</si>
  <si>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</si>
  <si>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</si>
  <si>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</si>
  <si>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</si>
  <si>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</si>
  <si>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</si>
  <si>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</si>
  <si>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</si>
  <si>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</si>
  <si>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</si>
  <si>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</si>
  <si>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</si>
  <si>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</si>
  <si>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</si>
  <si>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</si>
  <si>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</si>
  <si>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</si>
  <si>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</si>
  <si>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</si>
  <si>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</si>
  <si>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</si>
  <si>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</si>
  <si>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</si>
  <si>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</si>
  <si>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</si>
  <si>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</si>
  <si>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</si>
  <si>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</si>
  <si>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</si>
  <si>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</si>
  <si>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</si>
  <si>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</si>
  <si>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</si>
  <si>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</si>
  <si>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</si>
  <si>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</si>
  <si>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</si>
  <si>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</si>
  <si>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</si>
  <si>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</si>
  <si>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</si>
  <si>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</si>
  <si>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</si>
  <si>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</si>
  <si>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</si>
  <si>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</si>
  <si>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</si>
  <si>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</si>
  <si>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</si>
  <si>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</si>
  <si>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</si>
  <si>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</si>
  <si>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</si>
  <si>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</si>
  <si>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</si>
  <si>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</si>
  <si>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</si>
  <si>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</si>
  <si>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</si>
  <si>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</si>
  <si>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</si>
  <si>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</si>
  <si>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</si>
  <si>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</si>
  <si>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</si>
  <si>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</si>
  <si>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</si>
  <si>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</si>
  <si>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</si>
  <si>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</si>
  <si>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</si>
  <si>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</si>
  <si>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</si>
  <si>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</si>
  <si>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</si>
  <si>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</si>
  <si>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</si>
  <si>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</si>
  <si>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</si>
  <si>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</si>
  <si>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</si>
  <si>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</si>
  <si>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</si>
  <si>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</si>
  <si>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</si>
  <si>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</si>
  <si>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</si>
  <si>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</si>
  <si>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</si>
  <si>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</si>
  <si>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</si>
  <si>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</si>
  <si>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</si>
  <si>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</si>
  <si>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</si>
  <si>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</si>
  <si>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</si>
  <si>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</si>
  <si>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</si>
  <si>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</si>
  <si>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</si>
  <si>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</si>
  <si>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</si>
  <si>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</si>
  <si>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</si>
  <si>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</si>
  <si>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</si>
  <si>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</si>
  <si>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</si>
  <si>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</si>
  <si>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</si>
  <si>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</si>
  <si>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</si>
  <si>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</si>
  <si>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</si>
  <si>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</si>
  <si>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</si>
  <si>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</si>
  <si>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</si>
  <si>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</si>
  <si>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</si>
  <si>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</si>
  <si>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</si>
  <si>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</si>
  <si>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</si>
  <si>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</si>
  <si>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</si>
  <si>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</si>
  <si>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</si>
  <si>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</si>
  <si>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</si>
  <si>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</si>
  <si>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</si>
  <si>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</si>
  <si>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</si>
  <si>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</si>
  <si>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</si>
  <si>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</si>
  <si>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</si>
  <si>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</si>
  <si>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</si>
  <si>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</si>
  <si>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</si>
  <si>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</si>
  <si>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</si>
  <si>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</si>
  <si>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</si>
  <si>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</si>
  <si>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</si>
  <si>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</si>
  <si>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</si>
  <si>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</si>
  <si>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</si>
  <si>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</si>
  <si>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</si>
  <si>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</si>
  <si>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</si>
  <si>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</si>
  <si>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</si>
  <si>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</si>
  <si>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</si>
  <si>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</si>
  <si>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</si>
  <si>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</si>
  <si>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</si>
  <si>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</si>
  <si>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</si>
  <si>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</si>
  <si>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</si>
  <si>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</si>
  <si>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</si>
  <si>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</si>
  <si>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</si>
  <si>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</si>
  <si>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</si>
  <si>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</si>
  <si>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</si>
  <si>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</si>
  <si>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</si>
  <si>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</si>
  <si>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</si>
  <si>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</si>
  <si>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</si>
  <si>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</si>
  <si>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</si>
  <si>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</si>
  <si>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</si>
  <si>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</si>
  <si>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</si>
  <si>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</si>
  <si>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</si>
  <si>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</si>
  <si>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</si>
  <si>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</si>
  <si>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</si>
  <si>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</si>
  <si>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</si>
  <si>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</si>
  <si>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</si>
  <si>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</si>
  <si>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</si>
  <si>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</si>
  <si>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</si>
  <si>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</si>
  <si>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</si>
  <si>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</si>
  <si>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</si>
  <si>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</si>
  <si>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</si>
  <si>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</si>
  <si>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</si>
  <si>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</si>
  <si>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</si>
  <si>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</si>
  <si>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</si>
  <si>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</si>
  <si>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</si>
  <si>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</si>
  <si>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</si>
  <si>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</si>
  <si>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</si>
  <si>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</si>
  <si>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</si>
  <si>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</si>
  <si>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</si>
  <si>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</si>
  <si>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</si>
  <si>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</si>
  <si>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</si>
  <si>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</si>
  <si>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</si>
  <si>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</si>
  <si>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</si>
  <si>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</si>
  <si>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</si>
  <si>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</si>
  <si>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</si>
  <si>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</si>
  <si>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</si>
  <si>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</si>
  <si>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</si>
  <si>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</si>
  <si>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</si>
  <si>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</si>
  <si>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</si>
  <si>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</si>
  <si>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</si>
  <si>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</si>
  <si>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</si>
  <si>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</si>
  <si>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</si>
  <si>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</si>
  <si>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</si>
  <si>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</si>
  <si>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</si>
  <si>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</si>
  <si>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</si>
  <si>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</si>
  <si>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</si>
  <si>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</si>
  <si>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</si>
  <si>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</si>
  <si>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</si>
  <si>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</si>
  <si>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</si>
  <si>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</si>
  <si>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</si>
  <si>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</si>
  <si>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</si>
  <si>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</si>
  <si>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</si>
  <si>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</si>
  <si>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</si>
  <si>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</si>
  <si>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</si>
  <si>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</si>
  <si>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</si>
  <si>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</si>
  <si>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</si>
  <si>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</si>
  <si>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</si>
  <si>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</si>
  <si>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</si>
  <si>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</si>
  <si>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</si>
  <si>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</si>
  <si>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</si>
  <si>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</si>
  <si>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</si>
  <si>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</si>
  <si>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</si>
  <si>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</si>
  <si>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</si>
  <si>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</si>
  <si>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</si>
  <si>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</si>
  <si>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</si>
  <si>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</si>
  <si>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</si>
  <si>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</si>
  <si>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</si>
  <si>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</si>
  <si>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</si>
  <si>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</si>
  <si>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</si>
  <si>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</si>
  <si>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</si>
  <si>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</si>
  <si>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</si>
  <si>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</si>
  <si>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</si>
  <si>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</si>
  <si>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</si>
  <si>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</si>
  <si>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</si>
  <si>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</si>
  <si>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</si>
  <si>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</si>
  <si>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</si>
  <si>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</si>
  <si>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</si>
  <si>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</si>
  <si>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</si>
  <si>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</si>
  <si>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</si>
  <si>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</si>
  <si>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</si>
  <si>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</si>
  <si>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</si>
  <si>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</si>
  <si>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</si>
  <si>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</si>
  <si>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</si>
  <si>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</si>
  <si>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</si>
  <si>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</si>
  <si>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</si>
  <si>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</si>
  <si>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</si>
  <si>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</si>
  <si>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</si>
  <si>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</si>
  <si>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</si>
  <si>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</si>
  <si>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</si>
  <si>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</si>
  <si>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</si>
  <si>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</si>
  <si>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</si>
  <si>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</si>
  <si>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</si>
  <si>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</si>
  <si>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</si>
  <si>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</si>
  <si>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</si>
  <si>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</si>
  <si>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</si>
  <si>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</si>
  <si>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</si>
  <si>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</si>
  <si>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</si>
  <si>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</si>
  <si>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</si>
  <si>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</si>
  <si>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</si>
  <si>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</si>
  <si>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</si>
  <si>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</si>
  <si>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</si>
  <si>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</si>
  <si>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</si>
  <si>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</si>
  <si>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</si>
  <si>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</si>
  <si>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</si>
  <si>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</si>
  <si>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</si>
  <si>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</si>
  <si>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</si>
  <si>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</si>
  <si>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</si>
  <si>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</si>
  <si>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</si>
  <si>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</si>
  <si>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</si>
  <si>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</si>
  <si>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</si>
  <si>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</si>
  <si>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</si>
  <si>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</si>
  <si>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</si>
  <si>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</si>
  <si>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</si>
  <si>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</si>
  <si>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</si>
  <si>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</si>
  <si>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</si>
  <si>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</si>
  <si>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</si>
  <si>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</si>
  <si>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</si>
  <si>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</si>
  <si>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</si>
  <si>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</si>
  <si>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</si>
  <si>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</si>
  <si>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</si>
  <si>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</si>
  <si>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</si>
  <si>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</si>
  <si>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</si>
  <si>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</si>
  <si>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</si>
  <si>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</si>
  <si>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</si>
  <si>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</si>
  <si>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</si>
  <si>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</si>
  <si>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</si>
  <si>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</si>
  <si>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</si>
  <si>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</si>
  <si>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</si>
  <si>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</si>
  <si>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</si>
  <si>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</si>
  <si>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</si>
  <si>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</si>
  <si>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</si>
  <si>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</si>
  <si>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</si>
  <si>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</si>
  <si>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</si>
  <si>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</si>
  <si>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</si>
  <si>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</si>
  <si>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</si>
  <si>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</si>
  <si>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</si>
  <si>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</si>
  <si>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</si>
  <si>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</si>
  <si>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</si>
  <si>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</si>
  <si>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</si>
  <si>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</si>
  <si>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</si>
  <si>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</si>
  <si>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</si>
  <si>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</si>
  <si>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</si>
  <si>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</si>
  <si>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</si>
  <si>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</si>
  <si>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</si>
  <si>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</si>
  <si>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</si>
  <si>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</si>
  <si>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</si>
  <si>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</si>
  <si>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</si>
  <si>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</si>
  <si>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</si>
  <si>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</si>
  <si>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</si>
  <si>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</si>
  <si>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</si>
  <si>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</si>
  <si>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</si>
  <si>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</si>
  <si>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</si>
  <si>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</si>
  <si>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</si>
  <si>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</si>
  <si>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</si>
  <si>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</si>
  <si>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</si>
  <si>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</si>
  <si>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</si>
  <si>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</si>
  <si>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</si>
  <si>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</si>
  <si>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</si>
  <si>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</si>
  <si>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</si>
  <si>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</si>
  <si>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</si>
  <si>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</si>
  <si>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</si>
  <si>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</si>
  <si>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</si>
  <si>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</si>
  <si>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</si>
  <si>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</si>
  <si>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</si>
  <si>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</si>
  <si>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</si>
  <si>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</si>
  <si>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</si>
  <si>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</si>
  <si>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</si>
  <si>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</si>
  <si>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</si>
  <si>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</si>
  <si>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</si>
  <si>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</si>
  <si>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</si>
  <si>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</si>
  <si>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</si>
  <si>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</si>
  <si>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</si>
  <si>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</si>
  <si>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</si>
  <si>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</si>
  <si>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</si>
  <si>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</si>
  <si>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</si>
  <si>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</si>
  <si>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</si>
  <si>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</si>
  <si>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</si>
  <si>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</si>
  <si>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</si>
  <si>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</si>
  <si>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</si>
  <si>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</si>
  <si>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</si>
  <si>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</si>
  <si>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</si>
  <si>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</si>
  <si>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</si>
  <si>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</si>
  <si>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</si>
  <si>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</si>
  <si>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</si>
  <si>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</si>
  <si>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</si>
  <si>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</si>
  <si>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</si>
  <si>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</si>
  <si>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</si>
  <si>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</si>
  <si>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</si>
  <si>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</si>
  <si>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</si>
  <si>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</si>
  <si>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</si>
  <si>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</si>
  <si>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</si>
  <si>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</si>
  <si>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</si>
  <si>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</si>
  <si>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</si>
  <si>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</si>
  <si>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</si>
  <si>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</si>
  <si>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</si>
  <si>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</si>
  <si>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</si>
  <si>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</si>
  <si>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</si>
  <si>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</si>
  <si>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</si>
  <si>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</si>
  <si>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</si>
  <si>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</si>
  <si>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</si>
  <si>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</si>
  <si>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</si>
  <si>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</si>
  <si>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</si>
  <si>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</si>
  <si>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</si>
  <si>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</si>
  <si>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</si>
  <si>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</si>
  <si>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</si>
  <si>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</si>
  <si>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</si>
  <si>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</si>
  <si>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</si>
  <si>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</si>
  <si>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</si>
  <si>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</si>
  <si>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</si>
  <si>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</si>
  <si>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</si>
  <si>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</si>
  <si>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</si>
  <si>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</si>
  <si>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</si>
  <si>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</si>
  <si>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</si>
  <si>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</si>
  <si>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</si>
  <si>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</si>
  <si>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</si>
  <si>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</si>
  <si>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</si>
  <si>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</si>
  <si>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</si>
  <si>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</si>
  <si>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</si>
  <si>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</si>
  <si>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</si>
  <si>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</si>
  <si>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</si>
  <si>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</si>
  <si>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</si>
  <si>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</si>
  <si>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</si>
  <si>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</si>
  <si>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</si>
  <si>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</si>
  <si>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</si>
  <si>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</si>
  <si>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</si>
  <si>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</si>
  <si>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</si>
  <si>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</si>
  <si>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</si>
  <si>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</si>
  <si>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</si>
  <si>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</si>
  <si>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</si>
  <si>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</si>
  <si>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</si>
  <si>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</si>
  <si>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</si>
  <si>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</si>
  <si>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</si>
  <si>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</si>
  <si>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</si>
  <si>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</si>
  <si>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</si>
  <si>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</si>
  <si>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</si>
  <si>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</si>
  <si>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</si>
  <si>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</si>
  <si>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</si>
  <si>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</si>
  <si>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</si>
  <si>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</si>
  <si>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</si>
  <si>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</si>
  <si>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</si>
  <si>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</si>
  <si>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</si>
  <si>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</si>
  <si>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</si>
  <si>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</si>
  <si>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</si>
  <si>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</si>
  <si>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</si>
  <si>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</si>
  <si>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</si>
  <si>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</si>
  <si>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</si>
  <si>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</si>
  <si>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</si>
  <si>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</si>
  <si>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</si>
  <si>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</si>
  <si>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</si>
  <si>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</si>
  <si>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</si>
  <si>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</si>
  <si>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</si>
  <si>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</si>
  <si>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</si>
  <si>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</si>
  <si>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</si>
  <si>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</si>
  <si>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</si>
  <si>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</si>
  <si>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</si>
  <si>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</si>
  <si>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</si>
  <si>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</si>
  <si>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</si>
  <si>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</si>
  <si>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</si>
  <si>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</si>
  <si>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</si>
  <si>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</si>
  <si>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</si>
  <si>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</si>
  <si>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</si>
  <si>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</si>
  <si>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</si>
  <si>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</si>
  <si>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</si>
  <si>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</si>
  <si>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</si>
  <si>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</si>
  <si>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</si>
  <si>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</si>
  <si>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</si>
  <si>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</si>
  <si>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</si>
  <si>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</si>
  <si>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</si>
  <si>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</si>
  <si>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</si>
  <si>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</si>
  <si>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</si>
  <si>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</si>
  <si>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</si>
  <si>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</si>
  <si>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</si>
  <si>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</si>
  <si>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</si>
  <si>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</si>
  <si>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</si>
  <si>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</si>
  <si>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</si>
  <si>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</si>
  <si>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</si>
  <si>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</si>
  <si>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</si>
  <si>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</si>
  <si>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</si>
  <si>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</si>
  <si>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</si>
  <si>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</si>
  <si>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</si>
  <si>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</si>
  <si>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</si>
  <si>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</si>
  <si>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</si>
  <si>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</si>
  <si>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</si>
  <si>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</si>
  <si>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</si>
  <si>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</si>
  <si>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</si>
  <si>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</si>
  <si>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</si>
  <si>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</si>
  <si>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</si>
  <si>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</si>
  <si>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</si>
  <si>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</si>
  <si>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</si>
  <si>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</si>
  <si>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</si>
  <si>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</si>
  <si>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</si>
  <si>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</si>
  <si>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</si>
  <si>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</si>
  <si>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</si>
  <si>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</si>
  <si>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</si>
  <si>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</si>
  <si>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</si>
  <si>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</si>
  <si>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</si>
  <si>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</si>
  <si>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</si>
  <si>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</si>
  <si>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</si>
  <si>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</si>
  <si>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</si>
  <si>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</si>
  <si>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</si>
  <si>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</si>
  <si>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</si>
  <si>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</si>
  <si>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</si>
  <si>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</si>
  <si>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</si>
  <si>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</si>
  <si>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</si>
  <si>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</si>
  <si>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</si>
  <si>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</si>
  <si>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</si>
  <si>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</si>
  <si>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</si>
  <si>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</si>
  <si>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</si>
  <si>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</si>
  <si>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</si>
  <si>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</si>
  <si>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</si>
  <si>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</si>
  <si>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</si>
  <si>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</si>
  <si>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</si>
  <si>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</si>
  <si>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</si>
  <si>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</si>
  <si>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</si>
  <si>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</si>
  <si>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</si>
  <si>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</si>
  <si>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</si>
  <si>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</si>
  <si>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</si>
  <si>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</si>
  <si>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</si>
  <si>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</si>
  <si>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</si>
  <si>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</si>
  <si>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</si>
  <si>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</si>
  <si>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</si>
  <si>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</si>
  <si>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</si>
  <si>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</si>
  <si>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</si>
  <si>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</si>
  <si>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</si>
  <si>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</si>
  <si>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</si>
  <si>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</si>
  <si>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</si>
  <si>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</si>
  <si>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</si>
  <si>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</si>
  <si>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</si>
  <si>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</si>
  <si>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</si>
  <si>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</si>
  <si>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</si>
  <si>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</si>
  <si>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</si>
  <si>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</si>
  <si>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</si>
  <si>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</si>
  <si>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</si>
  <si>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</si>
  <si>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</si>
  <si>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</si>
  <si>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</si>
  <si>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</si>
  <si>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</si>
  <si>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</si>
  <si>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</si>
  <si>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</si>
  <si>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</si>
  <si>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</si>
  <si>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</si>
  <si>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</si>
  <si>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</si>
  <si>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</si>
  <si>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</si>
  <si>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</si>
  <si>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</si>
  <si>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</si>
  <si>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</si>
  <si>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</si>
  <si>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</si>
  <si>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</si>
  <si>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</si>
  <si>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</si>
  <si>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</si>
  <si>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</si>
  <si>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</si>
  <si>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</si>
  <si>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</si>
  <si>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</si>
  <si>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</si>
  <si>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</si>
  <si>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</si>
  <si>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</si>
  <si>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</si>
  <si>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</si>
  <si>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</si>
  <si>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</si>
  <si>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</si>
  <si>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</si>
  <si>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</si>
  <si>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</si>
  <si>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</si>
  <si>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</si>
  <si>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</si>
  <si>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</si>
  <si>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</si>
  <si>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</si>
  <si>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</si>
  <si>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</si>
  <si>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</si>
  <si>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</si>
  <si>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</si>
  <si>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</si>
  <si>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</si>
  <si>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</si>
  <si>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</si>
  <si>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</si>
  <si>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</si>
  <si>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</si>
  <si>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</si>
  <si>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</si>
  <si>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</si>
  <si>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</si>
  <si>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</si>
  <si>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</si>
  <si>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</si>
  <si>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</si>
  <si>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</si>
  <si>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</si>
  <si>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</si>
  <si>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</si>
  <si>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</si>
  <si>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</si>
  <si>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</si>
  <si>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</si>
  <si>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</si>
  <si>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</si>
  <si>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</si>
  <si>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</si>
  <si>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</si>
  <si>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</si>
  <si>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</si>
  <si>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</si>
  <si>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</si>
  <si>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</si>
  <si>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</si>
  <si>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</si>
  <si>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</si>
  <si>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</si>
  <si>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</si>
  <si>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</si>
  <si>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</si>
  <si>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</si>
  <si>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</si>
  <si>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</si>
  <si>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</si>
  <si>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</si>
  <si>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</si>
  <si>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</si>
  <si>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</si>
  <si>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</si>
  <si>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</si>
  <si>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</si>
  <si>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</si>
  <si>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</si>
  <si>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</si>
  <si>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</si>
  <si>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</si>
  <si>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</si>
  <si>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</si>
  <si>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</si>
  <si>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</si>
  <si>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</si>
  <si>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</si>
  <si>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</si>
  <si>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</si>
  <si>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</si>
  <si>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</si>
  <si>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</si>
  <si>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</si>
  <si>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</si>
  <si>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</si>
  <si>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</si>
  <si>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</si>
  <si>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</si>
  <si>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</si>
  <si>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</si>
  <si>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</si>
  <si>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</si>
  <si>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</si>
  <si>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</si>
  <si>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</si>
  <si>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</si>
  <si>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</si>
  <si>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</si>
  <si>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</si>
  <si>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</si>
  <si>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</si>
  <si>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</si>
  <si>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</si>
  <si>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</si>
  <si>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</si>
  <si>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</si>
  <si>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</si>
  <si>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</si>
  <si>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</si>
  <si>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</si>
  <si>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</si>
  <si>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</si>
  <si>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</si>
  <si>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</si>
  <si>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</si>
  <si>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</si>
  <si>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</si>
  <si>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</si>
  <si>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</si>
  <si>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</si>
  <si>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</si>
  <si>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</si>
  <si>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</si>
  <si>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</si>
  <si>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</si>
  <si>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</si>
  <si>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</si>
  <si>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</si>
  <si>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</si>
  <si>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</si>
  <si>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</si>
  <si>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</si>
  <si>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</si>
  <si>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</si>
  <si>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</si>
  <si>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</si>
  <si>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</si>
  <si>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</si>
  <si>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</si>
  <si>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</si>
  <si>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</si>
  <si>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</si>
  <si>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</si>
  <si>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</si>
  <si>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</si>
  <si>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</si>
  <si>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</si>
  <si>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</si>
  <si>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</si>
  <si>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</si>
  <si>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</si>
  <si>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</si>
  <si>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</si>
  <si>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</si>
  <si>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</si>
  <si>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</si>
  <si>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</si>
  <si>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</si>
  <si>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</si>
  <si>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</si>
  <si>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</si>
  <si>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</si>
  <si>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</si>
  <si>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</si>
  <si>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</si>
  <si>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</si>
  <si>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</si>
  <si>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</si>
  <si>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</si>
  <si>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</si>
  <si>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</si>
  <si>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</si>
  <si>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</si>
  <si>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</si>
  <si>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</si>
  <si>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</si>
  <si>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</si>
  <si>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</si>
  <si>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</si>
  <si>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</si>
  <si>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</si>
  <si>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</si>
  <si>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</si>
  <si>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</si>
  <si>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</si>
  <si>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</si>
  <si>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</si>
  <si>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</si>
  <si>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</si>
  <si>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</si>
  <si>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</si>
  <si>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</si>
  <si>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</si>
  <si>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</si>
  <si>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</si>
  <si>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</si>
  <si>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</si>
  <si>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</si>
  <si>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</si>
  <si>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</si>
  <si>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</si>
  <si>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</si>
  <si>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</si>
  <si>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</si>
  <si>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</si>
  <si>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</si>
  <si>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</si>
  <si>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</si>
  <si>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</si>
  <si>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</si>
  <si>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</si>
  <si>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</si>
  <si>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</si>
  <si>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</si>
  <si>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</si>
  <si>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</si>
  <si>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</si>
  <si>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</si>
  <si>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</si>
  <si>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</si>
  <si>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</si>
  <si>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</si>
  <si>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</si>
  <si>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</si>
  <si>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</si>
  <si>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</si>
  <si>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</si>
  <si>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</si>
  <si>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</si>
  <si>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</si>
  <si>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</si>
  <si>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</si>
  <si>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</si>
  <si>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</si>
  <si>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</si>
  <si>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</si>
  <si>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</si>
  <si>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</si>
  <si>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</si>
  <si>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</si>
  <si>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</si>
  <si>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</si>
  <si>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</si>
  <si>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</si>
  <si>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</si>
  <si>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</si>
  <si>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</si>
  <si>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</si>
  <si>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</si>
  <si>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</si>
  <si>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</si>
  <si>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</si>
  <si>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</si>
  <si>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</si>
  <si>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</si>
  <si>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</si>
  <si>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</si>
  <si>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</si>
  <si>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</si>
  <si>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</si>
  <si>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</si>
  <si>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</si>
  <si>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</si>
  <si>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</si>
  <si>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</si>
  <si>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</si>
  <si>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</si>
  <si>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</si>
  <si>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</si>
  <si>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</si>
  <si>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</si>
  <si>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</si>
  <si>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</si>
  <si>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</si>
  <si>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</si>
  <si>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</si>
  <si>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</si>
  <si>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</si>
  <si>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</si>
  <si>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</si>
  <si>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</si>
  <si>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</si>
  <si>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</si>
  <si>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</si>
  <si>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</si>
  <si>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</si>
  <si>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</si>
  <si>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</si>
  <si>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</si>
  <si>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</si>
  <si>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</si>
  <si>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</si>
  <si>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</si>
  <si>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</si>
  <si>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</si>
  <si>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</si>
  <si>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</si>
  <si>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</si>
  <si>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</si>
  <si>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</si>
  <si>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</si>
  <si>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</si>
  <si>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</si>
  <si>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</si>
  <si>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</si>
  <si>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</si>
  <si>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</si>
  <si>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</si>
  <si>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</si>
  <si>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</si>
  <si>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</si>
  <si>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</si>
  <si>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</si>
  <si>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</si>
  <si>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</si>
  <si>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</si>
  <si>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</si>
  <si>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</si>
  <si>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</si>
  <si>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</si>
  <si>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</si>
  <si>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</si>
  <si>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</si>
  <si>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</si>
  <si>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</si>
  <si>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</si>
  <si>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</si>
  <si>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</si>
  <si>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</si>
  <si>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</si>
  <si>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</si>
  <si>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</si>
  <si>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</si>
  <si>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</si>
  <si>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</si>
  <si>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</si>
  <si>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</si>
  <si>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</si>
  <si>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</si>
  <si>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</si>
  <si>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</si>
  <si>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</si>
  <si>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</si>
  <si>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</si>
  <si>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</si>
  <si>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</si>
  <si>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</si>
  <si>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</si>
  <si>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</si>
  <si>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</si>
  <si>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</si>
  <si>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</si>
  <si>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</si>
  <si>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</si>
  <si>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</si>
  <si>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</si>
  <si>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</si>
  <si>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</si>
  <si>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</si>
  <si>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</si>
  <si>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</si>
  <si>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</si>
  <si>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</si>
  <si>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</si>
  <si>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</si>
  <si>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</si>
  <si>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</si>
  <si>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</si>
  <si>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</si>
  <si>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</si>
  <si>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</si>
  <si>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</si>
  <si>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</si>
  <si>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</si>
  <si>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</si>
  <si>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</si>
  <si>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</si>
  <si>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</si>
  <si>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</si>
  <si>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</si>
  <si>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</si>
  <si>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</si>
  <si>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</si>
  <si>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</si>
  <si>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</si>
  <si>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</si>
  <si>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</si>
  <si>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</si>
  <si>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</si>
  <si>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</si>
  <si>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</si>
  <si>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</si>
  <si>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</si>
  <si>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</si>
  <si>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</si>
  <si>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</si>
  <si>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</si>
  <si>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</si>
  <si>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</si>
  <si>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</si>
  <si>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</si>
  <si>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</si>
  <si>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</si>
  <si>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</si>
  <si>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</si>
  <si>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</si>
  <si>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</si>
  <si>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</si>
  <si>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</si>
  <si>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</si>
  <si>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</si>
  <si>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</si>
  <si>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</si>
  <si>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</si>
  <si>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</si>
  <si>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</si>
  <si>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</si>
  <si>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</si>
  <si>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</si>
  <si>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</si>
  <si>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</si>
  <si>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</si>
  <si>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</si>
  <si>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</si>
  <si>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</si>
  <si>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</si>
  <si>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</si>
  <si>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</si>
  <si>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</si>
  <si>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</si>
  <si>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</si>
  <si>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</si>
  <si>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</si>
  <si>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</si>
  <si>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</si>
  <si>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</si>
  <si>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</si>
  <si>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</si>
  <si>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</si>
  <si>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</si>
  <si>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</si>
  <si>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</si>
  <si>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</si>
  <si>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</si>
  <si>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</si>
  <si>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</si>
  <si>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</si>
  <si>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</si>
  <si>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</si>
  <si>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</si>
  <si>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</si>
  <si>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</si>
  <si>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</si>
  <si>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</si>
  <si>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</si>
  <si>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</si>
  <si>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</si>
  <si>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</si>
  <si>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</si>
  <si>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</si>
  <si>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</si>
  <si>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</si>
  <si>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</si>
  <si>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</si>
  <si>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</si>
  <si>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</si>
  <si>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</si>
  <si>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</si>
  <si>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</si>
  <si>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</si>
  <si>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</si>
  <si>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</si>
  <si>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</si>
  <si>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</si>
  <si>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</si>
  <si>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</si>
  <si>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</si>
  <si>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</si>
  <si>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</si>
  <si>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</si>
  <si>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</si>
  <si>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</si>
  <si>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</si>
  <si>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</si>
  <si>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</si>
  <si>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</si>
  <si>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</si>
  <si>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</si>
  <si>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</si>
  <si>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</si>
  <si>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</si>
  <si>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</si>
  <si>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</si>
  <si>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</si>
  <si>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</si>
  <si>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</si>
  <si>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</si>
  <si>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</si>
  <si>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</si>
  <si>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</si>
  <si>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</si>
  <si>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</si>
  <si>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</si>
  <si>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</si>
  <si>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</si>
  <si>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</si>
  <si>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</si>
  <si>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</si>
  <si>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</si>
  <si>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</si>
  <si>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</si>
  <si>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</si>
  <si>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</si>
  <si>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</si>
  <si>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</si>
  <si>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</si>
  <si>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</si>
  <si>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</si>
  <si>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</si>
  <si>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</si>
  <si>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</si>
  <si>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</si>
  <si>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</si>
  <si>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</si>
  <si>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</si>
  <si>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</si>
  <si>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</si>
  <si>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</si>
  <si>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</si>
  <si>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</si>
  <si>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</si>
  <si>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</si>
  <si>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</si>
  <si>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</si>
  <si>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</si>
  <si>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</si>
  <si>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</si>
  <si>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</si>
  <si>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</si>
  <si>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</si>
  <si>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</si>
  <si>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</si>
  <si>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</si>
  <si>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</si>
  <si>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</si>
  <si>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</si>
  <si>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</si>
  <si>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</si>
  <si>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</si>
  <si>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</si>
  <si>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</si>
  <si>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</si>
  <si>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</si>
  <si>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</si>
  <si>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</si>
  <si>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</si>
  <si>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</si>
  <si>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</si>
  <si>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</si>
  <si>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</si>
  <si>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</si>
  <si>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</si>
  <si>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</si>
  <si>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</si>
  <si>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</si>
  <si>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</si>
  <si>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</si>
  <si>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</si>
  <si>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</si>
  <si>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</si>
  <si>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</si>
  <si>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</si>
  <si>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</si>
  <si>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</si>
  <si>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</si>
  <si>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</si>
  <si>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</si>
  <si>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</si>
  <si>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</si>
  <si>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</si>
  <si>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</si>
  <si>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</si>
  <si>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</si>
  <si>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</si>
  <si>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</si>
  <si>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</si>
  <si>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</si>
  <si>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</si>
  <si>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</si>
  <si>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</si>
  <si>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</si>
  <si>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</si>
  <si>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</si>
  <si>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</si>
  <si>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</si>
  <si>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</si>
  <si>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</si>
  <si>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</si>
  <si>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</si>
  <si>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</si>
  <si>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</si>
  <si>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</si>
  <si>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</si>
  <si>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</si>
  <si>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</si>
  <si>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</si>
  <si>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</si>
  <si>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</si>
  <si>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</si>
  <si>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</si>
  <si>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</si>
  <si>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</si>
  <si>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</si>
  <si>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</si>
  <si>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</si>
  <si>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</si>
  <si>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</si>
  <si>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</si>
  <si>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</si>
  <si>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</si>
  <si>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</si>
  <si>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</si>
  <si>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</si>
  <si>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</si>
  <si>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</si>
  <si>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</si>
  <si>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</si>
  <si>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</si>
  <si>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</si>
  <si>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</si>
  <si>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</si>
  <si>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</si>
  <si>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</si>
  <si>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</si>
  <si>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</si>
  <si>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</si>
  <si>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</si>
  <si>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</si>
  <si>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</si>
  <si>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</si>
  <si>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</si>
  <si>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</si>
  <si>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</si>
  <si>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</si>
  <si>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</si>
  <si>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</si>
  <si>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</si>
  <si>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</si>
  <si>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</si>
  <si>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</si>
  <si>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</si>
  <si>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</si>
  <si>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</si>
  <si>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</si>
  <si>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</si>
  <si>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</si>
  <si>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</si>
  <si>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</si>
  <si>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</si>
  <si>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</si>
  <si>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</si>
  <si>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</si>
  <si>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</si>
  <si>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</si>
  <si>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</si>
  <si>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</si>
  <si>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</si>
  <si>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</si>
  <si>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</si>
  <si>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</si>
  <si>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</si>
  <si>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</si>
  <si>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</si>
  <si>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</si>
  <si>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</si>
  <si>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</si>
  <si>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</si>
  <si>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</si>
  <si>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</si>
  <si>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</si>
  <si>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</si>
  <si>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</si>
  <si>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</si>
  <si>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</si>
  <si>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</si>
  <si>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</si>
  <si>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</si>
  <si>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</si>
  <si>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</si>
  <si>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</si>
  <si>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</si>
  <si>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</si>
  <si>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</si>
  <si>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</si>
  <si>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</si>
  <si>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</si>
  <si>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</si>
  <si>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</si>
  <si>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</si>
  <si>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</si>
  <si>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</si>
  <si>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</si>
  <si>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</si>
  <si>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</si>
  <si>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</si>
  <si>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</si>
  <si>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</si>
  <si>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</si>
  <si>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</si>
  <si>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</si>
  <si>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</si>
  <si>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</si>
  <si>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</si>
  <si>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</si>
  <si>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</si>
  <si>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</si>
  <si>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</si>
  <si>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</si>
  <si>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</si>
  <si>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</si>
  <si>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</si>
  <si>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</si>
  <si>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</si>
  <si>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</si>
  <si>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</si>
  <si>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</si>
  <si>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</si>
  <si>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</si>
  <si>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</si>
  <si>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</si>
  <si>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</si>
  <si>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</si>
  <si>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</si>
  <si>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</si>
  <si>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</si>
  <si>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</si>
  <si>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</si>
  <si>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</si>
  <si>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</si>
  <si>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</si>
  <si>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</si>
  <si>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</si>
  <si>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</si>
  <si>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</si>
  <si>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</si>
  <si>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</si>
  <si>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</si>
  <si>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</si>
  <si>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</si>
  <si>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</si>
  <si>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</si>
  <si>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</si>
  <si>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</si>
  <si>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</si>
  <si>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</si>
  <si>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</si>
  <si>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</si>
  <si>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</si>
  <si>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</si>
  <si>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</si>
  <si>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</si>
  <si>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</si>
  <si>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</si>
  <si>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</si>
  <si>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</si>
  <si>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</si>
  <si>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</si>
  <si>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</si>
  <si>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</si>
  <si>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</si>
  <si>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</si>
  <si>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</si>
  <si>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</si>
  <si>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</si>
  <si>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</si>
  <si>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</si>
  <si>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</si>
  <si>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</si>
  <si>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</si>
  <si>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</si>
  <si>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</si>
  <si>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</si>
  <si>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</si>
  <si>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</si>
  <si>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</si>
  <si>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</si>
  <si>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</si>
  <si>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</si>
  <si>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</si>
  <si>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</si>
  <si>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</si>
  <si>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</si>
  <si>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</si>
  <si>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</si>
  <si>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</si>
  <si>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</si>
  <si>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</si>
  <si>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</si>
  <si>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</si>
  <si>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</si>
  <si>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</si>
  <si>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</si>
  <si>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</si>
  <si>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</si>
  <si>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</si>
  <si>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</si>
  <si>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</si>
  <si>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</si>
  <si>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</si>
  <si>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</si>
  <si>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</si>
  <si>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</si>
  <si>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</si>
  <si>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</si>
  <si>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</si>
  <si>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</si>
  <si>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</si>
  <si>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</si>
  <si>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</si>
  <si>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</si>
  <si>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</si>
  <si>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</si>
  <si>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</si>
  <si>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</si>
  <si>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</si>
  <si>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</si>
  <si>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</si>
  <si>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</si>
  <si>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</si>
  <si>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</si>
  <si>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</si>
  <si>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</si>
  <si>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</si>
  <si>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</si>
  <si>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</si>
  <si>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</si>
  <si>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</si>
  <si>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</si>
  <si>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</si>
  <si>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</si>
  <si>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</si>
  <si>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</si>
  <si>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</si>
  <si>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</si>
  <si>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</si>
  <si>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</si>
  <si>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</si>
  <si>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</si>
  <si>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</si>
  <si>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</si>
  <si>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</si>
  <si>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</si>
  <si>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</si>
  <si>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</si>
  <si>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</si>
  <si>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</si>
  <si>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</si>
  <si>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</si>
  <si>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</si>
  <si>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</si>
  <si>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</si>
  <si>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</si>
  <si>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</si>
  <si>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</si>
  <si>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</si>
  <si>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</si>
  <si>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</si>
  <si>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</si>
  <si>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</si>
  <si>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</si>
  <si>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</si>
  <si>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</si>
  <si>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</si>
  <si>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</si>
  <si>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</si>
  <si>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</si>
  <si>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</si>
  <si>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</si>
  <si>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</si>
  <si>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</si>
  <si>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</si>
  <si>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</si>
  <si>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</si>
  <si>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</si>
  <si>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</si>
  <si>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</si>
  <si>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</si>
  <si>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</si>
  <si>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</si>
  <si>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</si>
  <si>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</si>
  <si>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</si>
  <si>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</si>
  <si>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</si>
  <si>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</si>
  <si>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</si>
  <si>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</si>
  <si>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</si>
  <si>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</si>
  <si>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</si>
  <si>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</si>
  <si>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</si>
  <si>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</si>
  <si>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</si>
  <si>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</si>
  <si>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</si>
  <si>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</si>
  <si>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</si>
  <si>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</si>
  <si>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</si>
  <si>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</si>
  <si>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</si>
  <si>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</si>
  <si>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</si>
  <si>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</si>
  <si>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</si>
  <si>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</si>
  <si>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</si>
  <si>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</si>
  <si>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</si>
  <si>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</si>
  <si>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</si>
  <si>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</si>
  <si>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</si>
  <si>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</si>
  <si>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</si>
  <si>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</si>
  <si>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</si>
  <si>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</si>
  <si>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</si>
  <si>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</si>
  <si>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</si>
  <si>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</si>
  <si>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</si>
  <si>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</si>
  <si>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</si>
  <si>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</si>
  <si>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</si>
  <si>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</si>
  <si>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</si>
  <si>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</si>
  <si>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</si>
  <si>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</si>
  <si>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</si>
  <si>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</si>
  <si>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</si>
  <si>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</si>
  <si>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</si>
  <si>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</si>
  <si>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</si>
  <si>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</si>
  <si>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</si>
  <si>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</si>
  <si>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</si>
  <si>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</si>
  <si>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</si>
  <si>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</si>
  <si>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</si>
  <si>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</si>
  <si>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</si>
  <si>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</si>
  <si>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</si>
  <si>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</si>
  <si>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</si>
  <si>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</si>
  <si>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</si>
  <si>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</si>
  <si>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</si>
  <si>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</si>
  <si>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</si>
  <si>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</si>
  <si>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</si>
  <si>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</si>
  <si>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</si>
  <si>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</si>
  <si>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</si>
  <si>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</si>
  <si>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</si>
  <si>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</si>
  <si>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</si>
  <si>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</si>
  <si>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</si>
  <si>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</si>
  <si>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</si>
  <si>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</si>
  <si>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</si>
  <si>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</si>
  <si>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</si>
  <si>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</si>
  <si>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</si>
  <si>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</si>
  <si>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</si>
  <si>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</si>
  <si>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</si>
  <si>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</si>
  <si>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</si>
  <si>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</si>
  <si>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</si>
  <si>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</si>
  <si>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</si>
  <si>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</si>
  <si>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</si>
  <si>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</si>
  <si>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</si>
  <si>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</si>
  <si>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</si>
  <si>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</si>
  <si>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</si>
  <si>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</si>
  <si>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</si>
  <si>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</si>
  <si>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</si>
  <si>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</si>
  <si>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</si>
  <si>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</si>
  <si>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</si>
  <si>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</si>
  <si>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</si>
  <si>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</si>
  <si>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</si>
  <si>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</si>
  <si>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</si>
  <si>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</si>
  <si>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</si>
  <si>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</si>
  <si>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</si>
  <si>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</si>
  <si>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</si>
  <si>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</si>
  <si>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</si>
  <si>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</si>
  <si>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</si>
  <si>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</si>
  <si>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</si>
  <si>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</si>
  <si>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</si>
  <si>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</si>
  <si>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</si>
  <si>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</si>
  <si>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</si>
  <si>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</si>
  <si>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</si>
  <si>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</si>
  <si>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</si>
  <si>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</si>
  <si>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</si>
  <si>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</si>
  <si>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</si>
  <si>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</si>
  <si>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</si>
  <si>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</si>
  <si>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</si>
  <si>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</si>
  <si>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</si>
  <si>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</si>
  <si>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</si>
  <si>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</si>
  <si>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</si>
  <si>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</si>
  <si>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</si>
  <si>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</si>
  <si>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</si>
  <si>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</si>
  <si>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</si>
  <si>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</si>
  <si>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</si>
  <si>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</si>
  <si>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</si>
  <si>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</si>
  <si>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</si>
  <si>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</si>
  <si>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</si>
  <si>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</si>
  <si>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</si>
  <si>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</si>
  <si>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</si>
  <si>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</si>
  <si>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</si>
  <si>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</si>
  <si>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</si>
  <si>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</si>
  <si>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</si>
  <si>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</si>
  <si>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</si>
  <si>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</si>
  <si>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</si>
  <si>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</si>
  <si>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</si>
  <si>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</si>
  <si>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</si>
  <si>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</si>
  <si>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</si>
  <si>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</si>
  <si>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</si>
  <si>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</si>
  <si>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</si>
  <si>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</si>
  <si>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</si>
  <si>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</si>
  <si>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</si>
  <si>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</si>
  <si>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</si>
  <si>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</si>
  <si>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</si>
  <si>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</si>
  <si>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</si>
  <si>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</si>
  <si>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</si>
  <si>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</si>
  <si>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</si>
  <si>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</si>
  <si>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</si>
  <si>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</si>
  <si>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</si>
  <si>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</si>
  <si>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</si>
  <si>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</si>
  <si>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</si>
  <si>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</si>
  <si>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</si>
  <si>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</si>
  <si>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</si>
  <si>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</si>
  <si>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</si>
  <si>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</si>
  <si>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</si>
  <si>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</si>
  <si>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</si>
  <si>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</si>
  <si>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</si>
  <si>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</si>
  <si>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</si>
  <si>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</si>
  <si>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</si>
  <si>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</si>
  <si>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</si>
  <si>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</si>
  <si>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</si>
  <si>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</si>
  <si>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</si>
  <si>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</si>
  <si>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</si>
  <si>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</si>
  <si>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</si>
  <si>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</si>
  <si>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</si>
  <si>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</si>
  <si>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</si>
  <si>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</si>
  <si>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</si>
  <si>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</si>
  <si>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</si>
  <si>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</si>
  <si>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</si>
  <si>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</si>
  <si>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</si>
  <si>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</si>
  <si>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</si>
  <si>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</si>
  <si>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</si>
  <si>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</si>
  <si>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</si>
  <si>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</si>
  <si>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</si>
  <si>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</si>
  <si>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</si>
  <si>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</si>
  <si>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</si>
  <si>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</si>
  <si>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</si>
  <si>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</si>
  <si>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</si>
  <si>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</si>
  <si>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</si>
  <si>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</si>
  <si>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</si>
  <si>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</si>
  <si>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</si>
  <si>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</si>
  <si>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</si>
  <si>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</si>
  <si>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</si>
  <si>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</si>
  <si>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</si>
  <si>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</si>
  <si>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</si>
  <si>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</si>
  <si>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</si>
  <si>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</si>
  <si>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</si>
  <si>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</si>
  <si>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</si>
  <si>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</si>
  <si>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</si>
  <si>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</si>
  <si>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</si>
  <si>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</si>
  <si>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</si>
  <si>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</si>
  <si>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</si>
  <si>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</si>
  <si>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</si>
  <si>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</si>
  <si>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</si>
  <si>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</si>
  <si>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</si>
  <si>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</si>
  <si>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</si>
  <si>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</si>
  <si>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</si>
  <si>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</si>
  <si>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</si>
  <si>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</si>
  <si>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</si>
  <si>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</si>
  <si>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</si>
  <si>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</si>
  <si>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</si>
  <si>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</si>
  <si>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</si>
  <si>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</si>
  <si>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</si>
  <si>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</si>
  <si>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</si>
  <si>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</si>
  <si>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</si>
  <si>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</si>
  <si>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</si>
  <si>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</si>
  <si>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</si>
  <si>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</si>
  <si>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</si>
  <si>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</si>
  <si>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</si>
  <si>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</si>
  <si>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</si>
  <si>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</si>
  <si>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</si>
  <si>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</si>
  <si>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</si>
  <si>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</si>
  <si>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</si>
  <si>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</si>
  <si>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</si>
  <si>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</si>
  <si>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</si>
  <si>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</si>
  <si>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</si>
  <si>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</si>
  <si>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</si>
  <si>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</si>
  <si>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</si>
  <si>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</si>
  <si>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</si>
  <si>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</si>
  <si>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</si>
  <si>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</si>
  <si>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</si>
  <si>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</si>
  <si>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</si>
  <si>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</si>
  <si>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</si>
  <si>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</si>
  <si>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</si>
  <si>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</si>
  <si>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</si>
  <si>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</si>
  <si>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</si>
  <si>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</si>
  <si>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</si>
  <si>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</si>
  <si>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</si>
  <si>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</si>
  <si>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</si>
  <si>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</si>
  <si>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</si>
  <si>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</si>
  <si>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</si>
  <si>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</si>
  <si>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</si>
  <si>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</si>
  <si>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</si>
  <si>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</si>
  <si>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</si>
  <si>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</si>
  <si>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</si>
  <si>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</si>
  <si>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</si>
  <si>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</si>
  <si>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</si>
  <si>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</si>
  <si>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</si>
  <si>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</si>
  <si>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</si>
  <si>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</si>
  <si>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</si>
  <si>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</si>
  <si>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</si>
  <si>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</si>
  <si>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</si>
  <si>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</si>
  <si>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</si>
  <si>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</si>
  <si>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</si>
  <si>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</si>
  <si>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</si>
  <si>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</si>
  <si>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</si>
  <si>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</si>
  <si>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</si>
  <si>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</si>
  <si>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</si>
  <si>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</si>
  <si>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</si>
  <si>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</si>
  <si>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</si>
  <si>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</si>
  <si>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</si>
  <si>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</si>
  <si>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</si>
  <si>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</si>
  <si>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</si>
  <si>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</si>
  <si>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</si>
  <si>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</si>
  <si>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</si>
  <si>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</si>
  <si>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</si>
  <si>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</si>
  <si>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</si>
  <si>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</si>
  <si>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</si>
  <si>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</si>
  <si>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</si>
  <si>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</si>
  <si>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</si>
  <si>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</si>
  <si>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</si>
  <si>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</si>
  <si>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</si>
  <si>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</si>
  <si>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</si>
  <si>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</si>
  <si>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</si>
  <si>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</si>
  <si>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</si>
  <si>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</si>
  <si>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</si>
  <si>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</si>
  <si>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</si>
  <si>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</si>
  <si>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</si>
  <si>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</si>
  <si>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</si>
  <si>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</si>
  <si>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</si>
  <si>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</si>
  <si>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</si>
  <si>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</si>
  <si>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</si>
  <si>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</si>
  <si>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</si>
  <si>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</si>
  <si>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</si>
  <si>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</si>
  <si>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</si>
  <si>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</si>
  <si>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</si>
  <si>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</si>
  <si>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</si>
  <si>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</si>
  <si>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</si>
  <si>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</si>
  <si>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</si>
  <si>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</si>
  <si>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</si>
  <si>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</si>
  <si>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</si>
  <si>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</si>
  <si>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</si>
  <si>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</si>
  <si>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</si>
  <si>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</si>
  <si>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</si>
  <si>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</si>
  <si>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</si>
  <si>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</si>
  <si>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</si>
  <si>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</si>
  <si>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</si>
  <si>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</si>
  <si>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</si>
  <si>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</si>
  <si>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</si>
  <si>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</si>
  <si>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</si>
  <si>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</si>
  <si>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</si>
  <si>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</si>
  <si>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</si>
  <si>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</si>
  <si>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</si>
  <si>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</si>
  <si>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</si>
  <si>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</si>
  <si>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</si>
  <si>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</si>
  <si>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</si>
  <si>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</si>
  <si>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</si>
  <si>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</si>
  <si>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</si>
  <si>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</si>
  <si>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</si>
  <si>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</si>
  <si>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</si>
  <si>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</si>
  <si>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</si>
  <si>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</si>
  <si>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</si>
  <si>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</si>
  <si>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</si>
  <si>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</si>
  <si>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</si>
  <si>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</si>
  <si>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</si>
  <si>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</si>
  <si>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</si>
  <si>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</si>
  <si>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</si>
  <si>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</si>
  <si>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</si>
  <si>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</si>
  <si>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</si>
  <si>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</si>
  <si>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</si>
  <si>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</si>
  <si>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</si>
  <si>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</si>
  <si>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</si>
  <si>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</si>
  <si>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</si>
  <si>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</si>
  <si>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</si>
  <si>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</si>
  <si>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</si>
  <si>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</si>
  <si>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</si>
  <si>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</si>
  <si>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</si>
  <si>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</si>
  <si>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</si>
  <si>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</si>
  <si>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</si>
  <si>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</si>
  <si>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</si>
  <si>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</si>
  <si>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</si>
  <si>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</si>
  <si>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</si>
  <si>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</si>
  <si>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</si>
  <si>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</si>
  <si>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</si>
  <si>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</si>
  <si>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</si>
  <si>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</si>
  <si>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</si>
  <si>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</si>
  <si>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</si>
  <si>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</si>
  <si>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</si>
  <si>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</si>
  <si>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</si>
  <si>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</si>
  <si>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</si>
  <si>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</si>
  <si>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</si>
  <si>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</si>
  <si>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</si>
  <si>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</si>
  <si>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</si>
  <si>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</si>
  <si>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</si>
  <si>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</si>
  <si>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</si>
  <si>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</si>
  <si>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</si>
  <si>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</si>
  <si>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</si>
  <si>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</si>
  <si>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</si>
  <si>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</si>
  <si>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</si>
  <si>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</si>
  <si>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</si>
  <si>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</si>
  <si>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</si>
  <si>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</si>
  <si>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</si>
  <si>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</si>
  <si>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</si>
  <si>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</si>
  <si>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</si>
  <si>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</si>
  <si>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</si>
  <si>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</si>
  <si>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</si>
  <si>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</si>
  <si>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</si>
  <si>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</si>
  <si>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</si>
  <si>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</si>
  <si>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</si>
  <si>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</si>
  <si>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</si>
  <si>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</si>
  <si>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</si>
  <si>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</si>
  <si>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</si>
  <si>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</si>
  <si>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</si>
  <si>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</si>
  <si>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</si>
  <si>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</si>
  <si>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</si>
  <si>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</si>
  <si>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</si>
  <si>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</si>
  <si>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</si>
  <si>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</si>
  <si>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</si>
  <si>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</si>
  <si>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</si>
  <si>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</si>
  <si>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</si>
  <si>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</si>
  <si>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</si>
  <si>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</si>
  <si>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</si>
  <si>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</si>
  <si>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</si>
  <si>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</si>
  <si>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</si>
  <si>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</si>
  <si>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</si>
  <si>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</si>
  <si>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</si>
  <si>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</si>
  <si>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</si>
  <si>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</si>
  <si>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</si>
  <si>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</si>
  <si>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</si>
  <si>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</si>
  <si>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</si>
  <si>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</si>
  <si>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</si>
  <si>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</si>
  <si>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</si>
  <si>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</si>
  <si>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</si>
  <si>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</si>
  <si>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</si>
  <si>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</si>
  <si>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</si>
  <si>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</si>
  <si>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</si>
  <si>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</si>
  <si>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</si>
  <si>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</si>
  <si>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</si>
  <si>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</si>
  <si>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</si>
  <si>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</si>
  <si>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</si>
  <si>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</si>
  <si>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</si>
  <si>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</si>
  <si>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</si>
  <si>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</si>
  <si>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</si>
  <si>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</si>
  <si>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</si>
  <si>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</si>
  <si>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</si>
  <si>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</si>
  <si>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</si>
  <si>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</si>
  <si>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</si>
  <si>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</si>
  <si>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</si>
  <si>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</si>
  <si>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</si>
  <si>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</si>
  <si>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</si>
  <si>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</si>
  <si>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</si>
  <si>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</si>
  <si>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</si>
  <si>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</si>
  <si>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</si>
  <si>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</si>
  <si>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</si>
  <si>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</si>
  <si>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</si>
  <si>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</si>
  <si>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</si>
  <si>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</si>
  <si>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</si>
  <si>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</si>
  <si>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</si>
  <si>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</si>
  <si>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</si>
  <si>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</si>
  <si>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</si>
  <si>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</si>
  <si>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</si>
  <si>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</si>
  <si>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</si>
  <si>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</si>
  <si>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</si>
  <si>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</si>
  <si>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</si>
  <si>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</si>
  <si>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</si>
  <si>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</si>
  <si>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</si>
  <si>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</si>
  <si>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</si>
  <si>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</si>
  <si>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</si>
  <si>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</si>
  <si>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</si>
  <si>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</si>
  <si>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</si>
  <si>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</si>
  <si>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</si>
  <si>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</si>
  <si>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</si>
  <si>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</si>
  <si>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</si>
  <si>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</si>
  <si>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</si>
  <si>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</si>
  <si>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</si>
  <si>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</si>
  <si>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</si>
  <si>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</si>
  <si>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</si>
  <si>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</si>
  <si>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</si>
  <si>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</si>
  <si>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</si>
  <si>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</si>
  <si>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</si>
  <si>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</si>
  <si>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</si>
  <si>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</si>
  <si>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</si>
  <si>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</si>
  <si>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</si>
  <si>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</si>
  <si>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</si>
  <si>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</si>
  <si>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</si>
  <si>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</si>
  <si>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</si>
  <si>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</si>
  <si>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</si>
  <si>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</si>
  <si>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</si>
  <si>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</si>
  <si>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</si>
  <si>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</si>
  <si>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</si>
  <si>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</si>
  <si>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</si>
  <si>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</si>
  <si>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</si>
  <si>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</si>
  <si>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</si>
  <si>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</si>
  <si>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</si>
  <si>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</si>
  <si>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</si>
  <si>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</si>
  <si>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</si>
  <si>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</si>
  <si>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</si>
  <si>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</si>
  <si>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</si>
  <si>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</si>
  <si>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</si>
  <si>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</si>
  <si>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</si>
  <si>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</si>
  <si>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</si>
  <si>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</si>
  <si>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</si>
  <si>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</si>
  <si>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</si>
  <si>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</si>
  <si>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</si>
  <si>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</si>
  <si>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</si>
  <si>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</si>
  <si>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</si>
  <si>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</si>
  <si>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</si>
  <si>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</si>
  <si>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</si>
  <si>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</si>
  <si>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</si>
  <si>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</si>
  <si>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</si>
  <si>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</si>
  <si>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</si>
  <si>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</si>
  <si>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</si>
  <si>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</si>
  <si>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</si>
  <si>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</si>
  <si>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</si>
  <si>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</si>
  <si>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</si>
  <si>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</si>
  <si>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</si>
  <si>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</si>
  <si>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</si>
  <si>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</si>
  <si>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</si>
  <si>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</si>
  <si>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</si>
  <si>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</si>
  <si>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</si>
  <si>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</si>
  <si>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</si>
  <si>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</si>
  <si>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</si>
  <si>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</si>
  <si>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</si>
  <si>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</si>
  <si>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</si>
  <si>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</si>
  <si>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</si>
  <si>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</si>
  <si>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</si>
  <si>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</si>
  <si>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</si>
  <si>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</si>
  <si>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</si>
  <si>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</si>
  <si>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</si>
  <si>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</si>
  <si>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</si>
  <si>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</si>
  <si>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</si>
  <si>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</si>
  <si>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</si>
  <si>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</si>
  <si>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</si>
  <si>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</si>
  <si>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</si>
  <si>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</si>
  <si>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</si>
  <si>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</si>
  <si>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</si>
  <si>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</si>
  <si>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</si>
  <si>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</si>
  <si>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</si>
  <si>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</si>
  <si>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</si>
  <si>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</si>
  <si>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</si>
  <si>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</si>
  <si>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</si>
  <si>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</si>
  <si>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</si>
  <si>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</si>
  <si>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</si>
  <si>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</si>
  <si>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</si>
  <si>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</si>
  <si>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</si>
  <si>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</si>
  <si>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</si>
  <si>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</si>
  <si>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</si>
  <si>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</si>
  <si>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</si>
  <si>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</si>
  <si>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</si>
  <si>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</si>
  <si>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</si>
  <si>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</si>
  <si>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</si>
  <si>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</si>
  <si>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</si>
  <si>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</si>
  <si>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</si>
  <si>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</si>
  <si>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</si>
  <si>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</si>
  <si>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</si>
  <si>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</si>
  <si>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</si>
  <si>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</si>
  <si>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</si>
  <si>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</si>
  <si>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</si>
  <si>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</si>
  <si>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</si>
  <si>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</si>
  <si>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</si>
  <si>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</si>
  <si>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</si>
  <si>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</si>
  <si>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</si>
  <si>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</si>
  <si>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</si>
  <si>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</si>
  <si>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</si>
  <si>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</si>
  <si>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</si>
  <si>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</si>
  <si>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</si>
  <si>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</si>
  <si>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</si>
  <si>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</si>
  <si>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</si>
  <si>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</si>
  <si>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</si>
  <si>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</si>
  <si>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</si>
  <si>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</si>
  <si>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</si>
  <si>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</si>
  <si>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</si>
  <si>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</si>
  <si>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</si>
  <si>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</si>
  <si>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</si>
  <si>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</si>
  <si>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</si>
  <si>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</si>
  <si>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</si>
  <si>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</si>
  <si>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</si>
  <si>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</si>
  <si>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</si>
  <si>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</si>
  <si>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</si>
  <si>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</si>
  <si>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</si>
  <si>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</si>
  <si>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</si>
  <si>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</si>
  <si>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</si>
  <si>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</si>
  <si>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</si>
  <si>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</si>
  <si>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</si>
  <si>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</si>
  <si>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</si>
  <si>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</si>
  <si>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</si>
  <si>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</si>
  <si>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</si>
  <si>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</si>
  <si>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</si>
  <si>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</si>
  <si>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</si>
  <si>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</si>
  <si>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</si>
  <si>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</si>
  <si>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</si>
  <si>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</si>
  <si>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</si>
  <si>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</si>
  <si>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</si>
  <si>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</si>
  <si>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</si>
  <si>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</si>
  <si>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</si>
  <si>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</si>
  <si>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</si>
  <si>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</si>
  <si>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</si>
  <si>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</si>
  <si>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</si>
  <si>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</si>
  <si>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</si>
  <si>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</si>
  <si>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</si>
  <si>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</si>
  <si>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</si>
  <si>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</si>
  <si>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</si>
  <si>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</si>
  <si>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</si>
  <si>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</si>
  <si>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</si>
  <si>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</si>
  <si>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</si>
  <si>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</si>
  <si>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</si>
  <si>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</si>
  <si>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</si>
  <si>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</si>
  <si>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</si>
  <si>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</si>
  <si>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</si>
  <si>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</si>
  <si>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</si>
  <si>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</si>
  <si>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</si>
  <si>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</si>
  <si>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</si>
  <si>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</si>
  <si>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</si>
  <si>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</si>
  <si>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</si>
  <si>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</si>
  <si>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</si>
  <si>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</si>
  <si>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</si>
  <si>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</si>
  <si>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</si>
  <si>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</si>
  <si>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</si>
  <si>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</si>
  <si>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</si>
  <si>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</si>
  <si>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</si>
  <si>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</si>
  <si>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</si>
  <si>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</si>
  <si>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</si>
  <si>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</si>
  <si>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</si>
  <si>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</si>
  <si>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</si>
  <si>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</si>
  <si>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</si>
  <si>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</si>
  <si>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</si>
  <si>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</si>
  <si>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</si>
  <si>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</si>
  <si>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</si>
  <si>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</si>
  <si>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</si>
  <si>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</si>
  <si>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</si>
  <si>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</si>
  <si>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</si>
  <si>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</si>
  <si>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</si>
  <si>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</si>
  <si>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</si>
  <si>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</si>
  <si>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</si>
  <si>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</si>
  <si>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</si>
  <si>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</si>
  <si>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</si>
  <si>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</si>
  <si>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</si>
  <si>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</si>
  <si>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</si>
  <si>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</si>
  <si>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</si>
  <si>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</si>
  <si>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</si>
  <si>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</si>
  <si>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</si>
  <si>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</si>
  <si>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</si>
  <si>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</si>
  <si>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</si>
  <si>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</si>
  <si>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</si>
  <si>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</si>
  <si>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</si>
  <si>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</si>
  <si>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</si>
  <si>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</si>
  <si>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</si>
  <si>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</si>
  <si>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</si>
  <si>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</si>
  <si>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</si>
  <si>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</si>
  <si>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</si>
  <si>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</si>
  <si>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</si>
  <si>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</si>
  <si>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</si>
  <si>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</si>
  <si>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</si>
  <si>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</si>
  <si>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</si>
  <si>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</si>
  <si>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</si>
  <si>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</si>
  <si>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</si>
  <si>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</si>
  <si>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</si>
  <si>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</si>
  <si>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</si>
  <si>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</si>
  <si>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</si>
  <si>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</si>
  <si>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</si>
  <si>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</si>
  <si>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</si>
  <si>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</si>
  <si>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</si>
  <si>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</si>
  <si>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</si>
  <si>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</si>
  <si>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</si>
  <si>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</si>
  <si>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</si>
  <si>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</si>
  <si>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</si>
  <si>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</si>
  <si>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</si>
  <si>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</si>
  <si>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</si>
  <si>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</si>
  <si>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</si>
  <si>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</si>
  <si>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</si>
  <si>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</si>
  <si>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</si>
  <si>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</si>
  <si>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</si>
  <si>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</si>
  <si>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</si>
  <si>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</si>
  <si>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</si>
  <si>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</si>
  <si>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</si>
  <si>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</si>
  <si>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</si>
  <si>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</si>
  <si>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</si>
  <si>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</si>
  <si>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</si>
  <si>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</si>
  <si>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</si>
  <si>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</si>
  <si>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</si>
  <si>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</si>
  <si>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</si>
  <si>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</si>
  <si>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</si>
  <si>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</si>
  <si>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</si>
  <si>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</si>
  <si>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</si>
  <si>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</si>
  <si>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</si>
  <si>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</si>
  <si>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</si>
  <si>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</si>
  <si>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</si>
  <si>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</si>
  <si>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</si>
  <si>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</si>
  <si>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</si>
  <si>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</si>
  <si>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</si>
  <si>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</si>
  <si>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</si>
  <si>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</si>
  <si>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</si>
  <si>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</si>
  <si>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</si>
  <si>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</si>
  <si>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</si>
  <si>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</si>
  <si>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</si>
  <si>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</si>
  <si>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</si>
  <si>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</si>
  <si>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</si>
  <si>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</si>
  <si>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</si>
  <si>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</si>
  <si>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</si>
  <si>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</si>
  <si>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</si>
  <si>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</si>
  <si>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</si>
  <si>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</si>
  <si>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</si>
  <si>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</si>
  <si>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</si>
  <si>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</si>
  <si>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</si>
  <si>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</si>
  <si>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</si>
  <si>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</si>
  <si>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</si>
  <si>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</si>
  <si>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</si>
  <si>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</si>
  <si>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</si>
  <si>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</si>
  <si>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</si>
  <si>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</si>
  <si>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</si>
  <si>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</si>
  <si>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</si>
  <si>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</si>
  <si>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</si>
  <si>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</si>
  <si>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</si>
  <si>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</si>
  <si>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</si>
  <si>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</si>
  <si>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</si>
  <si>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</si>
  <si>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</si>
  <si>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</si>
  <si>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</si>
  <si>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</si>
  <si>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</si>
  <si>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</si>
  <si>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</si>
  <si>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</si>
  <si>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</si>
  <si>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</si>
  <si>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</si>
  <si>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</si>
  <si>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</si>
  <si>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</si>
  <si>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</si>
  <si>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</si>
  <si>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</si>
  <si>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</si>
  <si>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</si>
  <si>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</si>
  <si>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</si>
  <si>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</si>
  <si>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</si>
  <si>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</si>
  <si>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</si>
  <si>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</si>
  <si>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</si>
  <si>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</si>
  <si>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</si>
  <si>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</si>
  <si>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</si>
  <si>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</si>
  <si>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</si>
  <si>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</si>
  <si>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</si>
  <si>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</si>
  <si>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</si>
  <si>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</si>
  <si>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</si>
  <si>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</si>
  <si>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</si>
  <si>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</si>
  <si>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</si>
  <si>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</si>
  <si>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</si>
  <si>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</si>
  <si>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</si>
  <si>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</si>
  <si>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</si>
  <si>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</si>
  <si>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</si>
  <si>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</si>
  <si>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</si>
  <si>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</si>
  <si>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</si>
  <si>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</si>
  <si>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</si>
  <si>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</si>
  <si>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</si>
  <si>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</si>
  <si>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</si>
  <si>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</si>
  <si>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</si>
  <si>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</si>
  <si>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</si>
  <si>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</si>
  <si>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</si>
  <si>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</si>
  <si>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</si>
  <si>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</si>
  <si>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</si>
  <si>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</si>
  <si>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</si>
  <si>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</si>
  <si>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</si>
  <si>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</si>
  <si>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</si>
  <si>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</si>
  <si>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</si>
  <si>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</si>
  <si>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</si>
  <si>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</si>
  <si>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</si>
  <si>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</si>
  <si>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</si>
  <si>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</si>
  <si>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</si>
  <si>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</si>
  <si>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</si>
  <si>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</si>
  <si>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</si>
  <si>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</si>
  <si>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</si>
  <si>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</si>
  <si>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</si>
  <si>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</si>
  <si>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</si>
  <si>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</si>
  <si>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</si>
  <si>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</si>
  <si>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</si>
  <si>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</si>
  <si>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</si>
  <si>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</si>
  <si>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</si>
  <si>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</si>
  <si>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</si>
  <si>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</si>
  <si>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</si>
  <si>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</si>
  <si>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</si>
  <si>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</si>
  <si>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</si>
  <si>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</si>
  <si>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</si>
  <si>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</si>
  <si>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</si>
  <si>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</si>
  <si>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</si>
  <si>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</si>
  <si>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</si>
  <si>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</si>
  <si>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</si>
  <si>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</si>
  <si>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</si>
  <si>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</si>
  <si>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</si>
  <si>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</si>
  <si>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</si>
  <si>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</si>
  <si>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</si>
  <si>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</si>
  <si>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</si>
  <si>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</si>
  <si>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</si>
  <si>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</si>
  <si>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</si>
  <si>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</si>
  <si>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</si>
  <si>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</si>
  <si>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</si>
  <si>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</si>
  <si>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</si>
  <si>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</si>
  <si>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</si>
  <si>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</si>
  <si>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</si>
  <si>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</si>
  <si>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</si>
  <si>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</si>
  <si>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</si>
  <si>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</si>
  <si>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</si>
  <si>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</si>
  <si>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</si>
  <si>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</si>
  <si>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</si>
  <si>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</si>
  <si>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</si>
  <si>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</si>
  <si>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</si>
  <si>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</si>
  <si>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</si>
  <si>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</si>
  <si>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</si>
  <si>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</si>
  <si>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</si>
  <si>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</si>
  <si>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</si>
  <si>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</si>
  <si>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</si>
  <si>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</si>
  <si>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</si>
  <si>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</si>
  <si>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</si>
  <si>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</si>
  <si>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</si>
  <si>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</si>
  <si>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</si>
  <si>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</si>
  <si>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</si>
  <si>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</si>
  <si>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</si>
  <si>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</si>
  <si>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</si>
  <si>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</si>
  <si>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</si>
  <si>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</si>
  <si>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</si>
  <si>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</si>
  <si>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</si>
  <si>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</si>
  <si>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</si>
  <si>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</si>
  <si>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</si>
  <si>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</si>
  <si>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</si>
  <si>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</si>
  <si>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</si>
  <si>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</si>
  <si>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</si>
  <si>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</si>
  <si>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</si>
  <si>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</si>
  <si>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</si>
  <si>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</si>
  <si>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</si>
  <si>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</si>
  <si>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</si>
  <si>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</si>
  <si>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</si>
  <si>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</si>
  <si>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</si>
  <si>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</si>
  <si>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</si>
  <si>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</si>
  <si>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</si>
  <si>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</si>
  <si>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</si>
  <si>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</si>
  <si>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</si>
  <si>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</si>
  <si>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</si>
  <si>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</si>
  <si>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</si>
  <si>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</si>
  <si>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</si>
  <si>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</si>
  <si>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</si>
  <si>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</si>
  <si>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</si>
  <si>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</si>
  <si>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</si>
  <si>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</si>
  <si>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</si>
  <si>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</si>
  <si>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</si>
  <si>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</si>
  <si>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</si>
  <si>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</si>
  <si>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</si>
  <si>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</si>
  <si>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</si>
  <si>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</si>
  <si>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</si>
  <si>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</si>
  <si>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</si>
  <si>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</si>
  <si>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</si>
  <si>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</si>
  <si>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</si>
  <si>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</si>
  <si>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</si>
  <si>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</si>
  <si>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</si>
  <si>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</si>
  <si>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</si>
  <si>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</si>
  <si>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</si>
  <si>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</si>
  <si>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</si>
  <si>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</si>
  <si>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</si>
  <si>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</si>
  <si>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</si>
  <si>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</si>
  <si>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</si>
  <si>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</si>
  <si>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</si>
  <si>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</si>
  <si>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</si>
  <si>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</si>
  <si>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</si>
  <si>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</si>
  <si>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</si>
  <si>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</si>
  <si>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</si>
  <si>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</si>
  <si>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</si>
  <si>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</si>
  <si>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</si>
  <si>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</si>
  <si>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</si>
  <si>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</si>
  <si>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</si>
  <si>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</si>
  <si>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</si>
  <si>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</si>
  <si>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</si>
  <si>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</si>
  <si>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</si>
  <si>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</si>
  <si>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</si>
  <si>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</si>
  <si>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</si>
  <si>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</si>
  <si>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</si>
  <si>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</si>
  <si>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</si>
  <si>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</si>
  <si>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</si>
  <si>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</si>
  <si>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</si>
  <si>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</si>
  <si>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</si>
  <si>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</si>
  <si>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</si>
  <si>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</si>
  <si>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</si>
  <si>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</si>
  <si>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</si>
  <si>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</si>
  <si>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</si>
  <si>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</si>
  <si>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</si>
  <si>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</si>
  <si>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</si>
  <si>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</si>
  <si>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</si>
  <si>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</si>
  <si>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</si>
  <si>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</si>
  <si>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</si>
  <si>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</si>
  <si>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</si>
  <si>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</si>
  <si>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</si>
  <si>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</si>
  <si>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</si>
  <si>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</si>
  <si>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</si>
  <si>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</si>
  <si>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</si>
  <si>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</si>
  <si>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</si>
  <si>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</si>
  <si>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</si>
  <si>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</si>
  <si>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</si>
  <si>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</si>
  <si>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</si>
  <si>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</si>
  <si>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</si>
  <si>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</si>
  <si>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</si>
  <si>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</si>
  <si>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</si>
  <si>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</si>
  <si>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</si>
  <si>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</si>
  <si>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</si>
  <si>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</si>
  <si>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</si>
  <si>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</si>
  <si>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</si>
  <si>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</si>
  <si>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</si>
  <si>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</si>
  <si>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</si>
  <si>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</si>
  <si>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</si>
  <si>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</si>
  <si>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</si>
  <si>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</si>
  <si>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</si>
  <si>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</si>
  <si>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</si>
  <si>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</si>
  <si>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</si>
  <si>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</si>
  <si>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</si>
  <si>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</si>
  <si>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</si>
  <si>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</si>
  <si>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</si>
  <si>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</si>
  <si>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</si>
  <si>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</si>
  <si>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</si>
  <si>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</si>
  <si>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</si>
  <si>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</si>
  <si>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</si>
  <si>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</si>
  <si>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</si>
  <si>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</si>
  <si>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</si>
  <si>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</si>
  <si>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</si>
  <si>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</si>
  <si>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</si>
  <si>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</si>
  <si>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</si>
  <si>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</si>
  <si>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</si>
  <si>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</si>
  <si>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</si>
  <si>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</si>
  <si>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</si>
  <si>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</si>
  <si>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</si>
  <si>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</si>
  <si>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</si>
  <si>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</si>
  <si>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</si>
  <si>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</si>
  <si>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</si>
  <si>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</si>
  <si>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</si>
  <si>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</si>
  <si>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</si>
  <si>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</si>
  <si>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</si>
  <si>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</si>
  <si>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</si>
  <si>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</si>
  <si>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</si>
  <si>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</si>
  <si>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</si>
  <si>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</si>
  <si>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</si>
  <si>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</si>
  <si>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</si>
  <si>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</si>
  <si>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</si>
  <si>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</si>
  <si>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</si>
  <si>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</si>
  <si>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</si>
  <si>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</si>
  <si>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</si>
  <si>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</si>
  <si>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</si>
  <si>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</si>
  <si>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</si>
  <si>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</si>
  <si>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</si>
  <si>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</si>
  <si>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</si>
  <si>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</si>
  <si>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</si>
  <si>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</si>
  <si>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</si>
  <si>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</si>
  <si>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</si>
  <si>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</si>
  <si>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</si>
  <si>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</si>
  <si>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</si>
  <si>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</si>
  <si>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</si>
  <si>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</si>
  <si>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</si>
  <si>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</si>
  <si>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</si>
  <si>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</si>
  <si>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</si>
  <si>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</si>
  <si>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</si>
  <si>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</si>
  <si>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</si>
  <si>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</si>
  <si>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</si>
  <si>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</si>
  <si>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</si>
  <si>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</si>
  <si>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</si>
  <si>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</si>
  <si>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</si>
  <si>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</si>
  <si>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</si>
  <si>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</si>
  <si>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</si>
  <si>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</si>
  <si>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</si>
  <si>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</si>
  <si>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</si>
  <si>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</si>
  <si>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</si>
  <si>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</si>
  <si>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</si>
  <si>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</si>
  <si>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</si>
  <si>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</si>
  <si>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</si>
  <si>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</si>
  <si>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</si>
  <si>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</si>
  <si>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</si>
  <si>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</si>
  <si>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</si>
  <si>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</si>
  <si>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</si>
  <si>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</si>
  <si>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</si>
  <si>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</si>
  <si>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</si>
  <si>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</si>
  <si>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</si>
  <si>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</si>
  <si>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</si>
  <si>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</si>
  <si>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</si>
  <si>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</si>
  <si>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</si>
  <si>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</si>
  <si>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</si>
  <si>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</si>
  <si>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</si>
  <si>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</si>
  <si>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</si>
  <si>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</si>
  <si>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</si>
  <si>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</si>
  <si>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</si>
  <si>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</si>
  <si>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</si>
  <si>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</si>
  <si>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</si>
  <si>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</si>
  <si>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</si>
  <si>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</si>
  <si>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</si>
  <si>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</si>
  <si>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</si>
  <si>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</si>
  <si>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</si>
  <si>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</si>
  <si>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</si>
  <si>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</si>
  <si>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</si>
  <si>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</si>
  <si>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</si>
  <si>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</si>
  <si>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</si>
  <si>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</si>
  <si>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</si>
  <si>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</si>
  <si>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</si>
  <si>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</si>
  <si>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</si>
  <si>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</si>
  <si>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</si>
  <si>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</si>
  <si>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</si>
  <si>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</si>
  <si>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</si>
  <si>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</si>
  <si>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</si>
  <si>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</si>
  <si>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</si>
  <si>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</si>
  <si>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</si>
  <si>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</si>
  <si>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</si>
  <si>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</si>
  <si>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</si>
  <si>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</si>
  <si>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</si>
  <si>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</si>
  <si>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</si>
  <si>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</si>
  <si>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</si>
  <si>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</si>
  <si>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</si>
  <si>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</si>
  <si>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</si>
  <si>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</si>
  <si>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</si>
  <si>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</si>
  <si>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</si>
  <si>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</si>
  <si>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</si>
  <si>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</si>
  <si>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</si>
  <si>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</si>
  <si>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</si>
  <si>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</si>
  <si>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</si>
  <si>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</si>
  <si>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</si>
  <si>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</si>
  <si>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</si>
  <si>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</si>
  <si>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</si>
  <si>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</si>
  <si>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</si>
  <si>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</si>
  <si>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</si>
  <si>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</si>
  <si>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</si>
  <si>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</si>
  <si>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</si>
  <si>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</si>
  <si>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</si>
  <si>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</si>
  <si>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</si>
  <si>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</si>
  <si>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</si>
  <si>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</si>
  <si>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</si>
  <si>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</si>
  <si>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</si>
  <si>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</si>
  <si>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</si>
  <si>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</si>
  <si>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</si>
  <si>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</si>
  <si>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</si>
  <si>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</si>
  <si>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</si>
  <si>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</si>
  <si>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</si>
  <si>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</si>
  <si>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</si>
  <si>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</si>
  <si>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</si>
  <si>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</si>
  <si>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</si>
  <si>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</si>
  <si>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</si>
  <si>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</si>
  <si>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</si>
  <si>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</si>
  <si>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</si>
  <si>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</si>
  <si>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</si>
  <si>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</si>
  <si>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</si>
  <si>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</si>
  <si>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</si>
  <si>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</si>
  <si>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</si>
  <si>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</si>
  <si>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</si>
  <si>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</si>
  <si>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</si>
  <si>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</si>
  <si>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</si>
  <si>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</si>
  <si>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</si>
  <si>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</si>
  <si>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</si>
  <si>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</si>
  <si>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</si>
  <si>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</si>
  <si>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</si>
  <si>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</si>
  <si>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</si>
  <si>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</si>
  <si>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</si>
  <si>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</si>
  <si>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</si>
  <si>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</si>
  <si>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</si>
  <si>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</si>
  <si>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</si>
  <si>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</si>
  <si>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</si>
  <si>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</si>
  <si>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</si>
  <si>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</si>
  <si>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</si>
  <si>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</si>
  <si>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</si>
  <si>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</si>
  <si>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</si>
  <si>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</si>
  <si>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</si>
  <si>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</si>
  <si>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</si>
  <si>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</si>
  <si>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</si>
  <si>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</si>
  <si>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</si>
  <si>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</si>
  <si>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</si>
  <si>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</si>
  <si>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</si>
  <si>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</si>
  <si>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</si>
  <si>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</si>
  <si>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</si>
  <si>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</si>
  <si>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</si>
  <si>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</si>
  <si>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</si>
  <si>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</si>
  <si>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</si>
  <si>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</si>
  <si>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</si>
  <si>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</si>
  <si>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</si>
  <si>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</si>
  <si>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</si>
  <si>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</si>
  <si>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</si>
  <si>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</si>
  <si>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</si>
  <si>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</si>
  <si>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</si>
  <si>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</si>
  <si>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</si>
  <si>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</si>
  <si>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</si>
  <si>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</si>
  <si>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</si>
  <si>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</si>
  <si>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</si>
  <si>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</si>
  <si>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</si>
  <si>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</si>
  <si>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</si>
  <si>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</si>
  <si>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</si>
  <si>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</si>
  <si>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</si>
  <si>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</si>
  <si>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</si>
  <si>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</si>
  <si>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</si>
  <si>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</si>
  <si>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</si>
  <si>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</si>
  <si>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</si>
  <si>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</si>
  <si>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</si>
  <si>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</si>
  <si>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</si>
  <si>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</si>
  <si>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</si>
  <si>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</si>
  <si>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</si>
  <si>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</si>
  <si>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</si>
  <si>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</si>
  <si>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</si>
  <si>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</si>
  <si>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</si>
  <si>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</si>
  <si>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</si>
  <si>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</si>
  <si>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</si>
  <si>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</si>
  <si>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</si>
  <si>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</si>
  <si>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</si>
  <si>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</si>
  <si>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</si>
  <si>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</si>
  <si>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</si>
  <si>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</si>
  <si>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</si>
  <si>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</si>
  <si>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</si>
  <si>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</si>
  <si>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</si>
  <si>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</si>
  <si>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</si>
  <si>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</si>
  <si>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</si>
  <si>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</si>
  <si>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</si>
  <si>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</si>
  <si>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</si>
  <si>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</si>
  <si>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</si>
  <si>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</si>
  <si>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</si>
  <si>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</si>
  <si>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</si>
  <si>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</si>
  <si>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</si>
  <si>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</si>
  <si>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</si>
  <si>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</si>
  <si>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</si>
  <si>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</si>
  <si>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</si>
  <si>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</si>
  <si>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</si>
  <si>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</si>
  <si>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</si>
  <si>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</si>
  <si>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</si>
  <si>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</si>
  <si>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</si>
  <si>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</si>
  <si>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</si>
  <si>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</si>
  <si>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</si>
  <si>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</si>
  <si>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</si>
  <si>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</si>
  <si>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</si>
  <si>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</si>
  <si>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</si>
  <si>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</si>
  <si>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</si>
  <si>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</si>
  <si>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</si>
  <si>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</si>
  <si>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</si>
  <si>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</si>
  <si>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</si>
  <si>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</si>
  <si>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</si>
  <si>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</si>
  <si>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</si>
  <si>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</si>
  <si>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</si>
  <si>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</si>
  <si>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</si>
  <si>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</si>
  <si>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</si>
  <si>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</si>
  <si>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</si>
  <si>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</si>
  <si>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</si>
  <si>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</si>
  <si>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</si>
  <si>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</si>
  <si>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</si>
  <si>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</si>
  <si>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</si>
  <si>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</si>
  <si>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</si>
  <si>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</si>
  <si>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</si>
  <si>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</si>
  <si>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</si>
  <si>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</si>
  <si>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</si>
  <si>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</si>
  <si>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</si>
  <si>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</si>
  <si>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</si>
  <si>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</si>
  <si>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</si>
  <si>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</si>
  <si>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</si>
  <si>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</si>
  <si>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</si>
  <si>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</si>
  <si>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</si>
  <si>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</si>
  <si>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</si>
  <si>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</si>
  <si>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</si>
  <si>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</si>
  <si>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</si>
  <si>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</si>
  <si>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</si>
  <si>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</si>
  <si>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</si>
  <si>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</si>
  <si>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</si>
  <si>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</si>
  <si>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</si>
  <si>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</si>
  <si>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</si>
  <si>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</si>
  <si>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</si>
  <si>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</si>
  <si>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</si>
  <si>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</si>
  <si>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</si>
  <si>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</si>
  <si>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</si>
  <si>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</si>
  <si>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</si>
  <si>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</si>
  <si>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</si>
  <si>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</si>
  <si>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</si>
  <si>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</si>
  <si>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</si>
  <si>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</si>
  <si>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</si>
  <si>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</si>
  <si>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</si>
  <si>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</si>
  <si>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</si>
  <si>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</si>
  <si>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</si>
  <si>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</si>
  <si>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</si>
  <si>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</si>
  <si>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</si>
  <si>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</si>
  <si>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</si>
  <si>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</si>
  <si>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</si>
  <si>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</si>
  <si>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</si>
  <si>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</si>
  <si>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</si>
  <si>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</si>
  <si>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</si>
  <si>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</si>
  <si>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</si>
  <si>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</si>
  <si>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</si>
  <si>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</si>
  <si>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</si>
  <si>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</si>
  <si>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</si>
  <si>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</si>
  <si>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</si>
  <si>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</si>
  <si>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</si>
  <si>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</si>
  <si>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</si>
  <si>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</si>
  <si>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</si>
  <si>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</si>
  <si>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</si>
  <si>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</si>
  <si>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</si>
  <si>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</si>
  <si>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</si>
  <si>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</si>
  <si>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</si>
  <si>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</si>
  <si>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</si>
  <si>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</si>
  <si>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</si>
  <si>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</si>
  <si>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</si>
  <si>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</si>
  <si>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</si>
  <si>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</si>
  <si>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</si>
  <si>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</si>
  <si>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</si>
  <si>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</si>
  <si>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</si>
  <si>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</si>
  <si>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</si>
  <si>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</si>
  <si>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</si>
  <si>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</si>
  <si>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</si>
  <si>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</si>
  <si>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</si>
  <si>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</si>
  <si>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</si>
  <si>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</si>
  <si>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</si>
  <si>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</si>
  <si>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</si>
  <si>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</si>
  <si>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</si>
  <si>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</si>
  <si>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</si>
  <si>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</si>
  <si>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</si>
  <si>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</si>
  <si>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</si>
  <si>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</si>
  <si>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</si>
  <si>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</si>
  <si>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</si>
  <si>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</si>
  <si>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</si>
  <si>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</si>
  <si>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</si>
  <si>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</si>
  <si>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</si>
  <si>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</si>
  <si>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</si>
  <si>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</si>
  <si>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</si>
  <si>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</si>
  <si>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</si>
  <si>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</si>
  <si>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</si>
  <si>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</si>
  <si>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</si>
  <si>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</si>
  <si>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</si>
  <si>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</si>
  <si>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</si>
  <si>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</si>
  <si>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</si>
  <si>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</si>
  <si>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</si>
  <si>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</si>
  <si>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</si>
  <si>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</si>
  <si>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</si>
  <si>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</si>
  <si>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</si>
  <si>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</si>
  <si>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</si>
  <si>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</si>
  <si>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</si>
  <si>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</si>
  <si>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</si>
  <si>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</si>
  <si>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</si>
  <si>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</si>
  <si>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</si>
  <si>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</si>
  <si>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</si>
  <si>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</si>
  <si>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</si>
  <si>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</si>
  <si>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</si>
  <si>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</si>
  <si>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</si>
  <si>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</si>
  <si>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</si>
  <si>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</si>
  <si>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</si>
  <si>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</si>
  <si>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</si>
  <si>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</si>
  <si>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</si>
  <si>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</si>
  <si>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</si>
  <si>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</si>
  <si>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</si>
  <si>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</si>
  <si>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</si>
  <si>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</si>
  <si>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</si>
  <si>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</si>
  <si>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</si>
  <si>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</si>
  <si>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</si>
  <si>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</si>
  <si>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</si>
  <si>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</si>
  <si>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</si>
  <si>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</si>
  <si>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</si>
  <si>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</si>
  <si>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</si>
  <si>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</si>
  <si>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</si>
  <si>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</si>
  <si>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</si>
  <si>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</si>
  <si>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</si>
  <si>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</si>
  <si>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</si>
  <si>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</si>
  <si>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</si>
  <si>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</si>
  <si>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</si>
  <si>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</si>
  <si>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</si>
  <si>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</si>
  <si>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</si>
  <si>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</si>
  <si>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</si>
  <si>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</si>
  <si>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</si>
  <si>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</si>
  <si>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</si>
  <si>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</si>
  <si>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</si>
  <si>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</si>
  <si>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</si>
  <si>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</si>
  <si>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</si>
  <si>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</si>
  <si>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</si>
  <si>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</si>
  <si>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</si>
  <si>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</si>
  <si>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</si>
  <si>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</si>
  <si>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</si>
  <si>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</si>
  <si>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</si>
  <si>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</si>
  <si>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</si>
  <si>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</si>
  <si>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</si>
  <si>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</si>
  <si>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</si>
  <si>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</si>
  <si>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</si>
  <si>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</si>
  <si>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</si>
  <si>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</si>
  <si>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</si>
  <si>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</si>
  <si>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</si>
  <si>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</si>
  <si>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</si>
  <si>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</si>
  <si>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</si>
  <si>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</si>
  <si>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</si>
  <si>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</si>
  <si>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</si>
  <si>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</si>
  <si>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</si>
  <si>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</si>
  <si>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</si>
  <si>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</si>
  <si>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</si>
  <si>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</si>
  <si>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</si>
  <si>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</si>
  <si>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</si>
  <si>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</si>
  <si>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</si>
  <si>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</si>
  <si>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</si>
  <si>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</si>
  <si>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</si>
  <si>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</si>
  <si>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</si>
  <si>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</si>
  <si>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</si>
  <si>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</si>
  <si>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</si>
  <si>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</si>
  <si>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</si>
  <si>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</si>
  <si>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</si>
  <si>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</si>
  <si>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</si>
  <si>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</si>
  <si>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</si>
  <si>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</si>
  <si>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</si>
  <si>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</si>
  <si>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</si>
  <si>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</si>
  <si>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</si>
  <si>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</si>
  <si>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</si>
  <si>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</si>
  <si>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</si>
  <si>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</si>
  <si>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</si>
  <si>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</si>
  <si>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</si>
  <si>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</si>
  <si>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</si>
  <si>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</si>
  <si>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</si>
  <si>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</si>
  <si>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</si>
  <si>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</si>
  <si>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</si>
  <si>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</si>
  <si>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</si>
  <si>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</si>
  <si>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</si>
  <si>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</si>
  <si>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</si>
  <si>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</si>
  <si>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</si>
  <si>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</si>
  <si>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</si>
  <si>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</si>
  <si>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</si>
  <si>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</si>
  <si>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</si>
  <si>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</si>
  <si>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</si>
  <si>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</si>
  <si>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</si>
  <si>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</si>
  <si>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</si>
  <si>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</si>
  <si>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</si>
  <si>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</si>
  <si>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</si>
  <si>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</si>
  <si>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</si>
  <si>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</si>
  <si>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</si>
  <si>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</si>
  <si>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</si>
  <si>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</si>
  <si>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</si>
  <si>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</si>
  <si>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</si>
  <si>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</si>
  <si>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</si>
  <si>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</si>
  <si>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</si>
  <si>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</si>
  <si>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</si>
  <si>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</si>
  <si>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</si>
  <si>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</si>
  <si>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</si>
  <si>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</si>
  <si>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</si>
  <si>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</si>
  <si>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</si>
  <si>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</si>
  <si>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</si>
  <si>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</si>
  <si>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</si>
  <si>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</si>
  <si>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</si>
  <si>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</si>
  <si>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</si>
  <si>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</si>
  <si>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</si>
  <si>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</si>
  <si>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</si>
  <si>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</si>
  <si>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</si>
  <si>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</si>
  <si>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</si>
  <si>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</si>
  <si>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</si>
  <si>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</si>
  <si>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</si>
  <si>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</si>
  <si>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</si>
  <si>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</si>
  <si>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</si>
  <si>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</si>
  <si>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</si>
  <si>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</si>
  <si>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</si>
  <si>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</si>
  <si>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</si>
  <si>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</si>
  <si>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</si>
  <si>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</si>
  <si>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</si>
  <si>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</si>
  <si>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</si>
  <si>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</si>
  <si>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</si>
  <si>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</si>
  <si>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</si>
  <si>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</si>
  <si>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</si>
  <si>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</si>
  <si>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</si>
  <si>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</si>
  <si>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</si>
  <si>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</si>
  <si>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</si>
  <si>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</si>
  <si>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</si>
  <si>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</si>
  <si>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</si>
  <si>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</si>
  <si>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</si>
  <si>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</si>
  <si>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</si>
  <si>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</si>
  <si>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</si>
  <si>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</si>
  <si>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</si>
  <si>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</si>
  <si>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</si>
  <si>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</si>
  <si>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</si>
  <si>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</si>
  <si>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</si>
  <si>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</si>
  <si>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</si>
  <si>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</si>
  <si>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</si>
  <si>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</si>
  <si>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</si>
  <si>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</si>
  <si>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</si>
  <si>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</si>
  <si>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</si>
  <si>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</si>
  <si>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</si>
  <si>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</si>
  <si>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</si>
  <si>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</si>
  <si>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</si>
  <si>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</si>
  <si>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</si>
  <si>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</si>
  <si>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</si>
  <si>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</si>
  <si>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</si>
  <si>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</si>
  <si>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</si>
  <si>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</si>
  <si>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</si>
  <si>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</si>
  <si>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</si>
  <si>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</si>
  <si>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</si>
  <si>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</si>
  <si>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</si>
  <si>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</si>
  <si>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</si>
  <si>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</si>
  <si>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</si>
  <si>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</si>
  <si>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</si>
  <si>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</si>
  <si>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</si>
  <si>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</si>
  <si>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</si>
  <si>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</si>
  <si>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</si>
  <si>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</si>
  <si>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</si>
  <si>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</si>
  <si>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</si>
  <si>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</si>
  <si>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</si>
  <si>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</si>
  <si>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</si>
  <si>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</si>
  <si>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</si>
  <si>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</si>
  <si>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</si>
  <si>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</si>
  <si>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</si>
  <si>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</si>
  <si>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</si>
  <si>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</si>
  <si>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</si>
  <si>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</si>
  <si>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</si>
  <si>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</si>
  <si>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</si>
  <si>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</si>
  <si>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</si>
  <si>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</si>
  <si>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</si>
  <si>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</si>
  <si>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</si>
  <si>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</si>
  <si>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</si>
  <si>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</si>
  <si>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</si>
  <si>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</si>
  <si>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</si>
  <si>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</si>
  <si>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</si>
  <si>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</si>
  <si>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</si>
  <si>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</si>
  <si>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</si>
  <si>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</si>
  <si>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</si>
  <si>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</si>
  <si>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</si>
  <si>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</si>
  <si>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</si>
  <si>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</si>
  <si>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</si>
  <si>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</si>
  <si>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</si>
  <si>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</si>
  <si>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</si>
  <si>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</si>
  <si>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</si>
  <si>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</si>
  <si>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</si>
  <si>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</si>
  <si>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</si>
  <si>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</si>
  <si>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</si>
  <si>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</si>
  <si>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</si>
  <si>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</si>
  <si>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</si>
  <si>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</si>
  <si>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</si>
  <si>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</si>
  <si>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</si>
  <si>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</si>
  <si>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</si>
  <si>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</si>
  <si>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</si>
  <si>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</si>
  <si>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</si>
  <si>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</si>
  <si>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</si>
  <si>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</si>
  <si>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</si>
  <si>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</si>
  <si>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</si>
  <si>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</si>
  <si>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</si>
  <si>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</si>
  <si>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</si>
  <si>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</si>
  <si>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</si>
  <si>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</si>
  <si>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</si>
  <si>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</si>
  <si>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</si>
  <si>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</si>
  <si>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</si>
  <si>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</si>
  <si>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</si>
  <si>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</si>
  <si>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</si>
  <si>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</si>
  <si>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</si>
  <si>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</si>
  <si>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</si>
  <si>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</si>
  <si>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</si>
  <si>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</si>
  <si>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</si>
  <si>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</si>
  <si>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</si>
  <si>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</si>
  <si>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</si>
  <si>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</si>
  <si>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</si>
  <si>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</si>
  <si>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</si>
  <si>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</si>
  <si>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</si>
  <si>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</si>
  <si>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</si>
  <si>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</si>
  <si>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</si>
  <si>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</si>
  <si>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</si>
  <si>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</si>
  <si>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</si>
  <si>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</si>
  <si>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</si>
  <si>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</si>
  <si>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</si>
  <si>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</si>
  <si>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</si>
  <si>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</si>
  <si>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</si>
  <si>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</si>
  <si>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</si>
  <si>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</si>
  <si>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</si>
  <si>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</si>
  <si>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</si>
  <si>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</si>
  <si>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</si>
  <si>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</si>
  <si>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</si>
  <si>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</si>
  <si>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</si>
  <si>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</si>
  <si>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</si>
  <si>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</si>
  <si>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</si>
  <si>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</si>
  <si>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</si>
  <si>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</si>
  <si>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</si>
  <si>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</si>
  <si>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</si>
  <si>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</si>
  <si>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</si>
  <si>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</si>
  <si>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</si>
  <si>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</si>
  <si>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</si>
  <si>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</si>
  <si>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</si>
  <si>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</si>
  <si>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</si>
  <si>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</si>
  <si>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</si>
  <si>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</si>
  <si>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</si>
  <si>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</si>
  <si>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</si>
  <si>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</si>
  <si>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</si>
  <si>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</si>
  <si>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</si>
  <si>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</si>
  <si>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</si>
  <si>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</si>
  <si>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</si>
  <si>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</si>
  <si>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</si>
  <si>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</si>
  <si>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</si>
  <si>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</si>
  <si>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</si>
  <si>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</si>
  <si>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</si>
  <si>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</si>
  <si>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</si>
  <si>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</si>
  <si>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</si>
  <si>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</si>
  <si>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</si>
  <si>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</si>
  <si>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</si>
  <si>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</si>
  <si>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</si>
  <si>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</si>
  <si>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</si>
  <si>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</si>
  <si>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</si>
  <si>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</si>
  <si>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</si>
  <si>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</si>
  <si>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</si>
  <si>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</si>
  <si>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</si>
  <si>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</si>
  <si>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</si>
  <si>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</si>
  <si>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</si>
  <si>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</si>
  <si>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</si>
  <si>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</si>
  <si>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</si>
  <si>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</si>
  <si>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</si>
  <si>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</si>
  <si>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</si>
  <si>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</si>
  <si>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</si>
  <si>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</si>
  <si>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</si>
  <si>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</si>
  <si>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</si>
  <si>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</si>
  <si>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</si>
  <si>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</si>
  <si>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</si>
  <si>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</si>
  <si>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</si>
  <si>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</si>
  <si>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</si>
  <si>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</si>
  <si>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</si>
  <si>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</si>
  <si>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</si>
  <si>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</si>
  <si>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</si>
  <si>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</si>
  <si>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</si>
  <si>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</si>
  <si>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</si>
  <si>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</si>
  <si>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</si>
  <si>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</si>
  <si>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</si>
  <si>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</si>
  <si>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</si>
  <si>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</si>
  <si>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</si>
  <si>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</si>
  <si>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</si>
  <si>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</si>
  <si>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</si>
  <si>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</si>
  <si>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</si>
  <si>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</si>
  <si>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</si>
  <si>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</si>
  <si>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</si>
  <si>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</si>
  <si>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</si>
  <si>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</si>
  <si>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</si>
  <si>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</si>
  <si>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</si>
  <si>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</si>
  <si>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</si>
  <si>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</si>
  <si>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</si>
  <si>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</si>
  <si>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</si>
  <si>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</si>
  <si>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</si>
  <si>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</si>
  <si>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</si>
  <si>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</si>
  <si>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</si>
  <si>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</si>
  <si>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</si>
  <si>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</si>
  <si>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</si>
  <si>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</si>
  <si>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</si>
  <si>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</si>
  <si>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</si>
  <si>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</si>
  <si>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</si>
  <si>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</si>
  <si>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</si>
  <si>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</si>
  <si>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</si>
  <si>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</si>
  <si>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</si>
  <si>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</si>
  <si>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</si>
  <si>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</si>
  <si>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</si>
  <si>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</si>
  <si>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</si>
  <si>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</si>
  <si>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</si>
  <si>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</si>
  <si>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</si>
  <si>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</si>
  <si>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</si>
  <si>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</si>
  <si>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</si>
  <si>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</si>
  <si>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</si>
  <si>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</si>
  <si>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</si>
  <si>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</si>
  <si>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</si>
  <si>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</si>
  <si>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</si>
  <si>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</si>
  <si>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</si>
  <si>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</si>
  <si>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</si>
  <si>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</si>
  <si>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</si>
  <si>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</si>
  <si>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</si>
  <si>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</si>
  <si>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</si>
  <si>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</si>
  <si>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</si>
  <si>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</si>
  <si>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</si>
  <si>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</si>
  <si>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</si>
  <si>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</si>
  <si>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</si>
  <si>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</si>
  <si>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</si>
  <si>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</si>
  <si>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</si>
  <si>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</si>
  <si>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</si>
  <si>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</si>
  <si>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</si>
  <si>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</si>
  <si>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</si>
  <si>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</si>
  <si>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</si>
  <si>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</si>
  <si>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</si>
  <si>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</si>
  <si>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</si>
  <si>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</si>
  <si>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</si>
  <si>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</si>
  <si>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</si>
  <si>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</si>
  <si>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</si>
  <si>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</si>
  <si>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</si>
  <si>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</si>
  <si>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</si>
  <si>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</si>
  <si>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</si>
  <si>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</si>
  <si>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</si>
  <si>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</si>
  <si>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</si>
  <si>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</si>
  <si>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</si>
  <si>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</si>
  <si>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</si>
  <si>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</si>
  <si>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</si>
  <si>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</si>
  <si>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</si>
  <si>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</si>
  <si>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</si>
  <si>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</si>
  <si>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</si>
  <si>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</si>
  <si>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</si>
  <si>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</si>
  <si>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</si>
  <si>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</si>
  <si>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</si>
  <si>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</si>
  <si>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</si>
  <si>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</si>
  <si>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</si>
  <si>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</si>
  <si>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</si>
  <si>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</si>
  <si>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</si>
  <si>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</si>
  <si>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</si>
  <si>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</si>
  <si>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</si>
  <si>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</si>
  <si>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</si>
  <si>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</si>
  <si>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</si>
  <si>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</si>
  <si>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</si>
  <si>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</si>
  <si>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</si>
  <si>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</si>
  <si>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</si>
  <si>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</si>
  <si>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</si>
  <si>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</si>
  <si>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</si>
  <si>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</si>
  <si>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</si>
  <si>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</si>
  <si>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</si>
  <si>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</si>
  <si>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</si>
  <si>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</si>
  <si>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</si>
  <si>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</si>
  <si>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</si>
  <si>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</si>
  <si>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</si>
  <si>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</si>
  <si>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</si>
  <si>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</si>
  <si>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</si>
  <si>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</si>
  <si>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</si>
  <si>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</si>
  <si>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</si>
  <si>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</si>
  <si>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</si>
  <si>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</si>
  <si>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</si>
  <si>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</si>
  <si>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</si>
  <si>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</si>
  <si>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</si>
  <si>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</si>
  <si>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</si>
  <si>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</si>
  <si>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</si>
  <si>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</si>
  <si>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</si>
  <si>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</si>
  <si>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</si>
  <si>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</si>
  <si>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</si>
  <si>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</si>
  <si>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</si>
  <si>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</si>
  <si>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</si>
  <si>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</si>
  <si>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</si>
  <si>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</si>
  <si>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</si>
  <si>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</si>
  <si>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</si>
  <si>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</si>
  <si>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</si>
  <si>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</si>
  <si>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</si>
  <si>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</si>
  <si>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</si>
  <si>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</si>
  <si>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</si>
  <si>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</si>
  <si>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</si>
  <si>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</si>
  <si>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</si>
  <si>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</si>
  <si>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</si>
  <si>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</si>
  <si>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</si>
  <si>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</si>
  <si>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</si>
  <si>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</si>
  <si>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</si>
  <si>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</si>
  <si>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</si>
  <si>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</si>
  <si>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</si>
  <si>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</si>
  <si>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</si>
  <si>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</si>
  <si>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</si>
  <si>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</si>
  <si>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</si>
  <si>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</si>
  <si>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</si>
  <si>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</si>
  <si>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</si>
  <si>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</si>
  <si>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</si>
  <si>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</si>
  <si>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</si>
  <si>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</si>
  <si>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</si>
  <si>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</si>
  <si>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</si>
  <si>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</si>
  <si>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</si>
  <si>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</si>
  <si>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</si>
  <si>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</si>
  <si>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</si>
  <si>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</si>
  <si>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</si>
  <si>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</si>
  <si>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</si>
  <si>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</si>
  <si>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</si>
  <si>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</si>
  <si>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</si>
  <si>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</si>
  <si>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</si>
  <si>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</si>
  <si>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</si>
  <si>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</si>
  <si>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</si>
  <si>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</si>
  <si>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</si>
  <si>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</si>
  <si>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</si>
  <si>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</si>
  <si>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</si>
  <si>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</si>
  <si>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</si>
  <si>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</si>
  <si>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</si>
  <si>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</si>
  <si>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</si>
  <si>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</si>
  <si>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</si>
  <si>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</si>
  <si>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</si>
  <si>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</si>
  <si>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</si>
  <si>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</si>
  <si>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</si>
  <si>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</si>
  <si>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</si>
  <si>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</si>
  <si>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</si>
  <si>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</si>
  <si>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</si>
  <si>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</si>
  <si>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</si>
  <si>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</si>
  <si>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</si>
  <si>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</si>
  <si>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</si>
  <si>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</si>
  <si>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</si>
  <si>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</si>
  <si>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</si>
  <si>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</si>
  <si>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</si>
  <si>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</si>
  <si>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</si>
  <si>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</si>
  <si>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</si>
  <si>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</si>
  <si>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</si>
  <si>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</si>
  <si>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</si>
  <si>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</si>
  <si>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</si>
  <si>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</si>
  <si>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</si>
  <si>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</si>
  <si>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</si>
  <si>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</si>
  <si>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</si>
  <si>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</si>
  <si>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</si>
  <si>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</si>
  <si>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</si>
  <si>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</si>
  <si>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</si>
  <si>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</si>
  <si>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</si>
  <si>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</si>
  <si>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</si>
  <si>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</si>
  <si>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</si>
  <si>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</si>
  <si>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</si>
  <si>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</si>
  <si>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</si>
  <si>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</si>
  <si>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</si>
  <si>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</si>
  <si>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</si>
  <si>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</si>
  <si>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</si>
  <si>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</si>
  <si>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</si>
  <si>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</si>
  <si>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</si>
  <si>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</si>
  <si>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</si>
  <si>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</si>
  <si>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</si>
  <si>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</si>
  <si>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</si>
  <si>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</si>
  <si>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</si>
  <si>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</si>
  <si>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</si>
  <si>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</si>
  <si>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</si>
  <si>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</si>
  <si>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</si>
  <si>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</si>
  <si>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</si>
  <si>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</si>
  <si>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</si>
  <si>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</si>
  <si>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</si>
  <si>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</si>
  <si>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</si>
  <si>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</si>
  <si>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</si>
  <si>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</si>
  <si>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</si>
  <si>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</si>
  <si>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</si>
  <si>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</si>
  <si>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</si>
  <si>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</si>
  <si>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</si>
  <si>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</si>
  <si>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</si>
  <si>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</si>
  <si>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</si>
  <si>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</si>
  <si>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</si>
  <si>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</si>
  <si>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</si>
  <si>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</si>
  <si>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</si>
  <si>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</si>
  <si>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</si>
  <si>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</si>
  <si>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</si>
  <si>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</si>
  <si>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</si>
  <si>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</si>
  <si>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</si>
  <si>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</si>
  <si>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</si>
  <si>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</si>
  <si>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</si>
  <si>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</si>
  <si>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</si>
  <si>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</si>
  <si>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</si>
  <si>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</si>
  <si>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</si>
  <si>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</si>
  <si>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</si>
  <si>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</si>
  <si>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</si>
  <si>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</si>
  <si>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</si>
  <si>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</si>
  <si>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</si>
  <si>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</si>
  <si>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</si>
  <si>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</si>
  <si>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</si>
  <si>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</si>
  <si>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</si>
  <si>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</si>
  <si>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</si>
  <si>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</si>
  <si>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</si>
  <si>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</si>
  <si>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</si>
  <si>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</si>
  <si>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</si>
  <si>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</si>
  <si>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</si>
  <si>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</si>
  <si>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</si>
  <si>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</si>
  <si>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</si>
  <si>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</si>
  <si>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</si>
  <si>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</si>
  <si>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</si>
  <si>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</si>
  <si>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</si>
  <si>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</si>
  <si>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</si>
  <si>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</si>
  <si>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</si>
  <si>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</si>
  <si>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</si>
  <si>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</si>
  <si>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</si>
  <si>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</si>
  <si>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</si>
  <si>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</si>
  <si>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</si>
  <si>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</si>
  <si>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</si>
  <si>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</si>
  <si>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</si>
  <si>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</si>
  <si>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</si>
  <si>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</si>
  <si>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</si>
  <si>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</si>
  <si>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</si>
  <si>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</si>
  <si>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</si>
  <si>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</si>
  <si>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</si>
  <si>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</si>
  <si>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</si>
  <si>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</si>
  <si>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</si>
  <si>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</si>
  <si>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</si>
  <si>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</si>
  <si>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</si>
  <si>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</si>
  <si>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</si>
  <si>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</si>
  <si>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</si>
  <si>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</si>
  <si>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</si>
  <si>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</si>
  <si>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</si>
  <si>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</si>
  <si>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</si>
  <si>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</si>
  <si>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</si>
  <si>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</si>
  <si>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</si>
  <si>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</si>
  <si>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</si>
  <si>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</si>
  <si>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</si>
  <si>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</si>
  <si>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</si>
  <si>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</si>
  <si>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</si>
  <si>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</si>
  <si>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</si>
  <si>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</si>
  <si>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</si>
  <si>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</si>
  <si>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</si>
  <si>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</si>
  <si>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</si>
  <si>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</si>
  <si>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</si>
  <si>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</si>
  <si>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</si>
  <si>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</si>
  <si>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</si>
  <si>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</si>
  <si>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</si>
  <si>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</si>
  <si>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</si>
  <si>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</si>
  <si>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</si>
  <si>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</si>
  <si>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</si>
  <si>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</si>
  <si>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</si>
  <si>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</si>
  <si>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</si>
  <si>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</si>
  <si>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</si>
  <si>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</si>
  <si>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</si>
  <si>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</si>
  <si>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</si>
  <si>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</si>
  <si>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</si>
  <si>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</si>
  <si>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</si>
  <si>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</si>
  <si>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</si>
  <si>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</si>
  <si>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</si>
  <si>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</si>
  <si>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</si>
  <si>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</si>
  <si>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</si>
  <si>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</si>
  <si>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</si>
  <si>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</si>
  <si>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</si>
  <si>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</si>
  <si>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</si>
  <si>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</si>
  <si>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</si>
  <si>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</si>
  <si>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</si>
  <si>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</si>
  <si>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</si>
  <si>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</si>
  <si>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</si>
  <si>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</si>
  <si>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</si>
  <si>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</si>
  <si>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</si>
  <si>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</si>
  <si>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</si>
  <si>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</si>
  <si>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</si>
  <si>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</si>
  <si>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</si>
  <si>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</si>
  <si>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</si>
  <si>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</si>
  <si>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</si>
  <si>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</si>
  <si>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</si>
  <si>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</si>
  <si>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</si>
  <si>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</si>
  <si>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</si>
  <si>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</si>
  <si>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</si>
  <si>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</si>
  <si>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</si>
  <si>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</si>
  <si>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</si>
  <si>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</si>
  <si>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</si>
  <si>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</si>
  <si>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</si>
  <si>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</si>
  <si>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</si>
  <si>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</si>
  <si>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</si>
  <si>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</si>
  <si>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</si>
  <si>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</si>
  <si>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</si>
  <si>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</si>
  <si>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</si>
  <si>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</si>
  <si>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</si>
  <si>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</si>
  <si>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</si>
  <si>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</si>
  <si>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</si>
  <si>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</si>
  <si>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</si>
  <si>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</si>
  <si>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</si>
  <si>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</si>
  <si>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</si>
  <si>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</si>
  <si>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</si>
  <si>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</si>
  <si>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</si>
  <si>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</si>
  <si>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</si>
  <si>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</si>
  <si>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</si>
  <si>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</si>
  <si>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</si>
  <si>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</si>
  <si>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</si>
  <si>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</si>
  <si>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</si>
  <si>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</si>
  <si>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</si>
  <si>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</si>
  <si>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</si>
  <si>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</si>
  <si>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</si>
  <si>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</si>
  <si>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</si>
  <si>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</si>
  <si>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</si>
  <si>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</si>
  <si>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</si>
  <si>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</si>
  <si>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</si>
  <si>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</si>
  <si>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</si>
  <si>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</si>
  <si>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</si>
  <si>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</si>
  <si>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</si>
  <si>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</si>
  <si>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</si>
  <si>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</si>
  <si>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</si>
  <si>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</si>
  <si>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</si>
  <si>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</si>
  <si>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</si>
  <si>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</si>
  <si>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</si>
  <si>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</si>
  <si>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</si>
  <si>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</si>
  <si>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</si>
  <si>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</si>
  <si>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</si>
  <si>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</si>
  <si>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</si>
  <si>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</si>
  <si>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</si>
  <si>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</si>
  <si>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</si>
  <si>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</si>
  <si>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</si>
  <si>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</si>
  <si>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</si>
  <si>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</si>
  <si>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</si>
  <si>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</si>
  <si>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</si>
  <si>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</si>
  <si>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</si>
  <si>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</si>
  <si>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</si>
  <si>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</si>
  <si>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</si>
  <si>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</si>
  <si>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</si>
  <si>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</si>
  <si>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</si>
  <si>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</si>
  <si>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</si>
  <si>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</si>
  <si>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</si>
  <si>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</si>
  <si>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</si>
  <si>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</si>
  <si>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</si>
  <si>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</si>
  <si>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</si>
  <si>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</si>
  <si>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</si>
  <si>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</si>
  <si>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</si>
  <si>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</si>
  <si>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</si>
  <si>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</si>
  <si>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</si>
  <si>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</si>
  <si>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</si>
  <si>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</si>
  <si>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</si>
  <si>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</si>
  <si>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</si>
  <si>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</si>
  <si>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</si>
  <si>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</si>
  <si>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</si>
  <si>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</si>
  <si>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</si>
  <si>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</si>
  <si>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</si>
  <si>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</si>
  <si>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</si>
  <si>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</si>
  <si>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</si>
  <si>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</si>
  <si>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</si>
  <si>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</si>
  <si>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</si>
  <si>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</si>
  <si>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</si>
  <si>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</si>
  <si>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</si>
  <si>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</si>
  <si>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</si>
  <si>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</si>
  <si>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</si>
  <si>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</si>
  <si>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</si>
  <si>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</si>
  <si>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</si>
  <si>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</si>
  <si>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</si>
  <si>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</si>
  <si>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</si>
  <si>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</si>
  <si>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</si>
  <si>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</si>
  <si>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</si>
  <si>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</si>
  <si>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</si>
  <si>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</si>
  <si>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</si>
  <si>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</si>
  <si>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</si>
  <si>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</si>
  <si>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</si>
  <si>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</si>
  <si>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</si>
  <si>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</si>
  <si>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</si>
  <si>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</si>
  <si>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</si>
  <si>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</si>
  <si>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</si>
  <si>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</si>
  <si>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</si>
  <si>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</si>
  <si>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</si>
  <si>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</si>
  <si>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</si>
  <si>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</si>
  <si>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</si>
  <si>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</si>
  <si>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</si>
  <si>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</si>
  <si>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</si>
  <si>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</si>
  <si>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</si>
  <si>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</si>
  <si>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</si>
  <si>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</si>
  <si>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</si>
  <si>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</si>
  <si>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</si>
  <si>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</si>
  <si>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</si>
  <si>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</si>
  <si>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</si>
  <si>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</si>
  <si>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</si>
  <si>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</si>
  <si>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</si>
  <si>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</si>
  <si>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</si>
  <si>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</si>
  <si>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</si>
  <si>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</si>
  <si>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</si>
  <si>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</si>
  <si>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</si>
  <si>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</si>
  <si>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</si>
  <si>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</si>
  <si>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</si>
  <si>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</si>
  <si>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</si>
  <si>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</si>
  <si>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</si>
  <si>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</si>
  <si>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</si>
  <si>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</si>
  <si>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</si>
  <si>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</si>
  <si>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</si>
  <si>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</si>
  <si>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</si>
  <si>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</si>
  <si>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</si>
  <si>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</si>
  <si>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</si>
  <si>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</si>
  <si>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</si>
  <si>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</si>
  <si>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</si>
  <si>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</si>
  <si>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</si>
  <si>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</si>
  <si>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</si>
  <si>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</si>
  <si>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</si>
  <si>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</si>
  <si>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</si>
  <si>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</si>
  <si>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</si>
  <si>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</si>
  <si>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</si>
  <si>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</si>
  <si>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</si>
  <si>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</si>
  <si>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</si>
  <si>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</si>
  <si>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</si>
  <si>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</si>
  <si>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</si>
  <si>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</si>
  <si>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</si>
  <si>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</si>
  <si>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</si>
  <si>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</si>
  <si>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</si>
  <si>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</si>
  <si>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</si>
  <si>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</si>
  <si>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</si>
  <si>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</si>
  <si>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</si>
  <si>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</si>
  <si>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</si>
  <si>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</si>
  <si>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</si>
  <si>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</si>
  <si>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</si>
  <si>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</si>
  <si>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</si>
  <si>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</si>
  <si>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</si>
  <si>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</si>
  <si>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</si>
  <si>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</si>
  <si>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</si>
  <si>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</si>
  <si>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</si>
  <si>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</si>
  <si>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</si>
  <si>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</si>
  <si>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</si>
  <si>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</si>
  <si>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</si>
  <si>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</si>
  <si>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</si>
  <si>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</si>
  <si>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</si>
  <si>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</si>
  <si>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</si>
  <si>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</si>
  <si>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</si>
  <si>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</si>
  <si>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</si>
  <si>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</si>
  <si>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</si>
  <si>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</si>
  <si>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</si>
  <si>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</si>
  <si>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</si>
  <si>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</si>
  <si>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</si>
  <si>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</si>
  <si>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</si>
  <si>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</si>
  <si>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</si>
  <si>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</si>
  <si>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</si>
  <si>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</si>
  <si>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</si>
  <si>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</si>
  <si>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</si>
  <si>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</si>
  <si>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</si>
  <si>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</si>
  <si>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</si>
  <si>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</si>
  <si>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</si>
  <si>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</si>
  <si>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</si>
  <si>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</si>
  <si>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</si>
  <si>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</si>
  <si>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</si>
  <si>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</si>
  <si>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</si>
  <si>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</si>
  <si>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</si>
  <si>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</si>
  <si>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</si>
  <si>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</si>
  <si>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</si>
  <si>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</si>
  <si>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</si>
  <si>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</si>
  <si>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</si>
  <si>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</si>
  <si>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</si>
  <si>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</si>
  <si>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</si>
  <si>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</si>
  <si>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</si>
  <si>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</si>
  <si>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</si>
  <si>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</si>
  <si>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</si>
  <si>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</si>
  <si>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</si>
  <si>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</si>
  <si>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</si>
  <si>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</si>
  <si>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</si>
  <si>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</si>
  <si>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</si>
  <si>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</si>
  <si>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</si>
  <si>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</si>
  <si>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</si>
  <si>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</si>
  <si>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</si>
  <si>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</si>
  <si>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</si>
  <si>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</si>
  <si>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</si>
  <si>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</si>
  <si>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</si>
  <si>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</si>
  <si>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</si>
  <si>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</si>
  <si>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</si>
  <si>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</si>
  <si>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</si>
  <si>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</si>
  <si>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</si>
  <si>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</si>
  <si>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</si>
  <si>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</si>
  <si>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</si>
  <si>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</si>
  <si>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</si>
  <si>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</si>
  <si>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</si>
  <si>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</si>
  <si>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</si>
  <si>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</si>
  <si>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</si>
  <si>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</si>
  <si>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</si>
  <si>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</si>
  <si>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</si>
  <si>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</si>
  <si>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</si>
  <si>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</si>
  <si>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</si>
  <si>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</si>
  <si>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</si>
  <si>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</si>
  <si>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</si>
  <si>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</si>
  <si>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</si>
  <si>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</si>
  <si>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</si>
  <si>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</si>
  <si>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</si>
  <si>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</si>
  <si>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</si>
  <si>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</si>
  <si>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</si>
  <si>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</si>
  <si>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</si>
  <si>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</si>
  <si>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</si>
  <si>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</si>
  <si>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</si>
  <si>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</si>
  <si>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</si>
  <si>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</si>
  <si>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</si>
  <si>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</si>
  <si>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</si>
  <si>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</si>
  <si>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</si>
  <si>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</si>
  <si>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</si>
  <si>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</si>
  <si>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</si>
  <si>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</si>
  <si>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</si>
  <si>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</si>
  <si>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</si>
  <si>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</si>
  <si>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</si>
  <si>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</si>
  <si>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</si>
  <si>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</si>
  <si>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</si>
  <si>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</si>
  <si>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</si>
  <si>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</si>
  <si>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</si>
  <si>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</si>
  <si>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</si>
  <si>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</si>
  <si>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</si>
  <si>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</si>
  <si>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</si>
  <si>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</si>
  <si>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</si>
  <si>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</si>
  <si>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</si>
  <si>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</si>
  <si>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</si>
  <si>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</si>
  <si>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</si>
  <si>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</si>
  <si>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</si>
  <si>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</si>
  <si>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</si>
  <si>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</si>
  <si>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</si>
  <si>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</si>
  <si>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</si>
  <si>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</si>
  <si>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</si>
  <si>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</si>
  <si>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</si>
  <si>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</si>
  <si>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</si>
  <si>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</si>
  <si>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</si>
  <si>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</si>
  <si>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</si>
  <si>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</si>
  <si>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</si>
  <si>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</si>
  <si>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</si>
  <si>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</si>
  <si>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</si>
  <si>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</si>
  <si>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</si>
  <si>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</si>
  <si>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</si>
  <si>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</si>
  <si>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</si>
  <si>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</si>
  <si>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</si>
  <si>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</si>
  <si>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</si>
  <si>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</si>
  <si>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</si>
  <si>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</si>
  <si>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</si>
  <si>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</si>
  <si>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</si>
  <si>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</si>
  <si>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</si>
  <si>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</si>
  <si>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</si>
  <si>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</si>
  <si>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</si>
  <si>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</si>
  <si>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</si>
  <si>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</si>
  <si>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</si>
  <si>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</si>
  <si>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</si>
  <si>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</si>
  <si>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</si>
  <si>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</si>
  <si>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</si>
  <si>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</si>
  <si>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</si>
  <si>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</si>
  <si>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</si>
  <si>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</si>
  <si>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</si>
  <si>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</si>
  <si>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</si>
  <si>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</si>
  <si>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</si>
  <si>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</si>
  <si>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</si>
  <si>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</si>
  <si>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</si>
  <si>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</si>
  <si>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</si>
  <si>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</si>
  <si>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</si>
  <si>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</si>
  <si>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</si>
  <si>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</si>
  <si>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</si>
  <si>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</si>
  <si>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</si>
  <si>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</si>
  <si>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</si>
  <si>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</si>
  <si>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</si>
  <si>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</si>
  <si>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</si>
  <si>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</si>
  <si>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</si>
  <si>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</si>
  <si>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</si>
  <si>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</si>
  <si>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</si>
  <si>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</si>
  <si>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</si>
  <si>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</si>
  <si>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</si>
  <si>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</si>
  <si>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</si>
  <si>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</si>
  <si>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</si>
  <si>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</si>
  <si>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</si>
  <si>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</si>
  <si>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</si>
  <si>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</si>
  <si>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</si>
  <si>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</si>
  <si>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</si>
  <si>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</si>
  <si>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</si>
  <si>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</si>
  <si>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</si>
  <si>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</si>
  <si>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</si>
  <si>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</si>
  <si>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</si>
  <si>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</si>
  <si>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</si>
  <si>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</si>
  <si>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</si>
  <si>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</si>
  <si>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</si>
  <si>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</si>
  <si>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</si>
  <si>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</si>
  <si>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</si>
  <si>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</si>
  <si>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</si>
  <si>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</si>
  <si>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</si>
  <si>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</si>
  <si>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</si>
  <si>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</si>
  <si>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</si>
  <si>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</si>
  <si>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</si>
  <si>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</si>
  <si>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</si>
  <si>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</si>
  <si>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</si>
  <si>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</si>
  <si>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</si>
  <si>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</si>
  <si>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</si>
  <si>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</si>
  <si>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</si>
  <si>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</si>
  <si>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</si>
  <si>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</si>
  <si>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</si>
  <si>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</si>
  <si>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</si>
  <si>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</si>
  <si>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</si>
  <si>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</si>
  <si>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</si>
  <si>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</si>
  <si>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</si>
  <si>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</si>
  <si>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</si>
  <si>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</si>
  <si>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</si>
  <si>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</si>
  <si>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</si>
  <si>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</si>
  <si>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</si>
  <si>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</si>
  <si>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</si>
  <si>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</si>
  <si>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</si>
  <si>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</si>
  <si>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</si>
  <si>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</si>
  <si>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</si>
  <si>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</si>
  <si>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</si>
  <si>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</si>
  <si>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</si>
  <si>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</si>
  <si>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</si>
  <si>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</si>
  <si>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</si>
  <si>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</si>
  <si>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</si>
  <si>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</si>
  <si>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</si>
  <si>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</si>
  <si>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</si>
  <si>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</si>
  <si>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</si>
  <si>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</si>
  <si>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</si>
  <si>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</si>
  <si>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</si>
  <si>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</si>
  <si>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</si>
  <si>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</si>
  <si>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</si>
  <si>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</si>
  <si>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</si>
  <si>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</si>
  <si>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</si>
  <si>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</si>
  <si>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</si>
  <si>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</si>
  <si>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</si>
  <si>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</si>
  <si>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</si>
  <si>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</si>
  <si>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</si>
  <si>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</si>
  <si>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</si>
  <si>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</si>
  <si>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</si>
  <si>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</si>
  <si>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</si>
  <si>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</si>
  <si>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</si>
  <si>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</si>
  <si>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</si>
  <si>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</si>
  <si>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</si>
  <si>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</si>
  <si>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</si>
  <si>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</si>
  <si>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</si>
  <si>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</si>
  <si>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</si>
  <si>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</si>
  <si>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</si>
  <si>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</si>
  <si>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</si>
  <si>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</si>
  <si>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</si>
  <si>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</si>
  <si>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</si>
  <si>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</si>
  <si>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</si>
  <si>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</si>
  <si>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</si>
  <si>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</si>
  <si>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</si>
  <si>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</si>
  <si>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</si>
  <si>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</si>
  <si>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</si>
  <si>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</si>
  <si>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</si>
  <si>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</si>
  <si>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</si>
  <si>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</si>
  <si>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</si>
  <si>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</si>
  <si>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</si>
  <si>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</si>
  <si>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</si>
  <si>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</si>
  <si>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</si>
  <si>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</si>
  <si>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</si>
  <si>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</si>
  <si>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</si>
  <si>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</si>
  <si>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</si>
  <si>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</si>
  <si>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</si>
  <si>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</si>
  <si>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</si>
  <si>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</si>
  <si>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</si>
  <si>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</si>
  <si>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</si>
  <si>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</si>
  <si>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</si>
  <si>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</si>
  <si>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</si>
  <si>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</si>
  <si>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</si>
  <si>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</si>
  <si>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</si>
  <si>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</si>
  <si>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</si>
  <si>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</si>
  <si>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</si>
  <si>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</si>
  <si>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</si>
  <si>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</si>
  <si>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</si>
  <si>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</si>
  <si>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</si>
  <si>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</si>
  <si>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</si>
  <si>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</si>
  <si>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</si>
  <si>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</si>
  <si>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</si>
  <si>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</si>
  <si>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</si>
  <si>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</si>
  <si>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</si>
  <si>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</si>
  <si>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</si>
  <si>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</si>
  <si>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</si>
  <si>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</si>
  <si>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</si>
  <si>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</si>
  <si>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</si>
  <si>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</si>
  <si>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</si>
  <si>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</si>
  <si>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</si>
  <si>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</si>
  <si>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</si>
  <si>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</si>
  <si>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</si>
  <si>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</si>
  <si>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</si>
  <si>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</si>
  <si>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</si>
  <si>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</si>
  <si>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</si>
  <si>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</si>
  <si>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</si>
  <si>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</si>
  <si>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</si>
  <si>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</si>
  <si>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</si>
  <si>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</si>
  <si>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</si>
  <si>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</si>
  <si>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</si>
  <si>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</si>
  <si>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</si>
  <si>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</si>
  <si>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</si>
  <si>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</si>
  <si>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</si>
  <si>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</si>
  <si>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</si>
  <si>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</si>
  <si>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</si>
  <si>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</si>
  <si>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</si>
  <si>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</si>
  <si>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</si>
  <si>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</si>
  <si>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</si>
  <si>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</si>
  <si>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</si>
  <si>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</si>
  <si>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</si>
  <si>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</si>
  <si>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</si>
  <si>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</si>
  <si>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</si>
  <si>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</si>
  <si>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</si>
  <si>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</si>
  <si>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</si>
  <si>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</si>
  <si>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</si>
  <si>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</si>
  <si>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</si>
  <si>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</si>
  <si>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</si>
  <si>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</si>
  <si>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</si>
  <si>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</si>
  <si>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</si>
  <si>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</si>
  <si>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</si>
  <si>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</si>
  <si>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</si>
  <si>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</si>
  <si>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</si>
  <si>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</si>
  <si>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</si>
  <si>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</si>
  <si>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</si>
  <si>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</si>
  <si>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</si>
  <si>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</si>
  <si>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</si>
  <si>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</si>
  <si>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</si>
  <si>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</si>
  <si>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</si>
  <si>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</si>
  <si>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</si>
  <si>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</si>
  <si>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</si>
  <si>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</si>
  <si>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</si>
  <si>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</si>
  <si>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</si>
  <si>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</si>
  <si>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</si>
  <si>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</si>
  <si>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</si>
  <si>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</si>
  <si>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</si>
  <si>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</si>
  <si>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</si>
  <si>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</si>
  <si>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</si>
  <si>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</si>
  <si>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</si>
  <si>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</si>
  <si>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</si>
  <si>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</si>
  <si>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</si>
  <si>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</si>
  <si>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</si>
  <si>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</si>
  <si>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</si>
  <si>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</si>
  <si>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</si>
  <si>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</si>
  <si>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</si>
  <si>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</si>
  <si>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</si>
  <si>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</si>
  <si>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</si>
  <si>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</si>
  <si>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</si>
  <si>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</si>
  <si>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</si>
  <si>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</si>
  <si>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</si>
  <si>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</si>
  <si>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</si>
  <si>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</si>
  <si>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</si>
  <si>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</si>
  <si>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</si>
  <si>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</si>
  <si>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</si>
  <si>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</si>
  <si>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</si>
  <si>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</si>
  <si>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</si>
  <si>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</si>
  <si>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</si>
  <si>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</si>
  <si>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</si>
  <si>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</si>
  <si>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</si>
  <si>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</si>
  <si>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</si>
  <si>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</si>
  <si>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</si>
  <si>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</si>
  <si>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</si>
  <si>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</si>
  <si>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</si>
  <si>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</si>
  <si>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</si>
  <si>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</si>
  <si>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</si>
  <si>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</si>
  <si>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</si>
  <si>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</si>
  <si>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</si>
  <si>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</si>
  <si>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</si>
  <si>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</si>
  <si>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</si>
  <si>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</si>
  <si>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</si>
  <si>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</si>
  <si>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</si>
  <si>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</si>
  <si>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</si>
  <si>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</si>
  <si>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</si>
  <si>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</si>
  <si>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</si>
  <si>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</si>
  <si>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</si>
  <si>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</si>
  <si>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</si>
  <si>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</si>
  <si>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</si>
  <si>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</si>
  <si>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</si>
  <si>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</si>
  <si>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</si>
  <si>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</si>
  <si>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</si>
  <si>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</si>
  <si>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</si>
  <si>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</si>
  <si>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</si>
  <si>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</si>
  <si>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</si>
  <si>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</si>
  <si>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</si>
  <si>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</si>
  <si>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</si>
  <si>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</si>
  <si>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</si>
  <si>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</si>
  <si>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</si>
  <si>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</si>
  <si>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</si>
  <si>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</si>
  <si>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</si>
  <si>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</si>
  <si>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</si>
  <si>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</si>
  <si>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</si>
  <si>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</si>
  <si>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</si>
  <si>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</si>
  <si>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</si>
  <si>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</si>
  <si>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</si>
  <si>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</si>
  <si>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</si>
  <si>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</si>
  <si>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</si>
  <si>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</si>
  <si>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</si>
  <si>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</si>
  <si>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</si>
  <si>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</si>
  <si>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</si>
  <si>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</si>
  <si>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</si>
  <si>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</si>
  <si>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</si>
  <si>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</si>
  <si>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</si>
  <si>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</si>
  <si>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</si>
  <si>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</si>
  <si>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</si>
  <si>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</si>
  <si>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</si>
  <si>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</si>
  <si>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</si>
  <si>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</si>
  <si>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</si>
  <si>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</si>
  <si>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</si>
  <si>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</si>
  <si>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</si>
  <si>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</si>
  <si>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</si>
  <si>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</si>
  <si>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</si>
  <si>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</si>
  <si>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</si>
  <si>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</si>
  <si>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</si>
  <si>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</si>
  <si>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</si>
  <si>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</si>
  <si>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</si>
  <si>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</si>
  <si>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</si>
  <si>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</si>
  <si>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</si>
  <si>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</si>
  <si>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</si>
  <si>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</si>
  <si>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</si>
  <si>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</si>
  <si>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</si>
  <si>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</si>
  <si>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</si>
  <si>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</si>
  <si>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</si>
  <si>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</si>
  <si>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</si>
  <si>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</si>
  <si>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</si>
  <si>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</si>
  <si>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</si>
  <si>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</si>
  <si>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</si>
  <si>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</si>
  <si>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</si>
  <si>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</si>
  <si>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</si>
  <si>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</si>
  <si>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</si>
  <si>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</si>
  <si>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</si>
  <si>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</si>
  <si>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</si>
  <si>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</si>
  <si>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</si>
  <si>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</si>
  <si>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</si>
  <si>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</si>
  <si>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</si>
  <si>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</si>
  <si>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</si>
  <si>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</si>
  <si>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</si>
  <si>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</si>
  <si>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</si>
  <si>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</si>
  <si>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</si>
  <si>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</si>
  <si>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</si>
  <si>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</si>
  <si>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</si>
  <si>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</si>
  <si>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</si>
  <si>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</si>
  <si>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</si>
  <si>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</si>
  <si>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</si>
  <si>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</si>
  <si>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</si>
  <si>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</si>
  <si>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</si>
  <si>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</si>
  <si>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</si>
  <si>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</si>
  <si>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</si>
  <si>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</si>
  <si>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</si>
  <si>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</si>
  <si>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</si>
  <si>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</si>
  <si>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</si>
  <si>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</si>
  <si>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</si>
  <si>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</si>
  <si>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</si>
  <si>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</si>
  <si>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</si>
  <si>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</si>
  <si>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</si>
  <si>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</si>
  <si>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</si>
  <si>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</si>
  <si>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</si>
  <si>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</si>
  <si>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</si>
  <si>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</si>
  <si>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</si>
  <si>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</si>
  <si>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</si>
  <si>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</si>
  <si>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</si>
  <si>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</si>
  <si>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</si>
  <si>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</si>
  <si>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</si>
  <si>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</si>
  <si>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</si>
  <si>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</si>
  <si>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</si>
  <si>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</si>
  <si>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</si>
  <si>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</si>
  <si>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</si>
  <si>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</si>
  <si>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</si>
  <si>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</si>
  <si>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</si>
  <si>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</si>
  <si>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</si>
  <si>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</si>
  <si>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</si>
  <si>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</si>
  <si>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</si>
  <si>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</si>
  <si>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</si>
  <si>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</si>
  <si>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</si>
  <si>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</si>
  <si>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</si>
  <si>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</si>
  <si>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</si>
  <si>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</si>
  <si>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</si>
  <si>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</si>
  <si>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</si>
  <si>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</si>
  <si>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</si>
  <si>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</si>
  <si>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</si>
  <si>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</si>
  <si>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</si>
  <si>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</si>
  <si>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</si>
  <si>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</si>
  <si>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</si>
  <si>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</si>
  <si>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</si>
  <si>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</si>
  <si>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</si>
  <si>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</si>
  <si>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</si>
  <si>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</si>
  <si>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</si>
  <si>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</si>
  <si>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</si>
  <si>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</si>
  <si>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</si>
  <si>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</si>
  <si>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</si>
  <si>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</si>
  <si>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</si>
  <si>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</si>
  <si>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</si>
  <si>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</si>
  <si>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</si>
  <si>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</si>
  <si>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</si>
  <si>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</si>
  <si>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</si>
  <si>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</si>
  <si>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</si>
  <si>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</si>
  <si>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</si>
  <si>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</si>
  <si>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</si>
  <si>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</si>
  <si>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</si>
  <si>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</si>
  <si>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</si>
  <si>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</si>
  <si>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</si>
  <si>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</si>
  <si>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</si>
  <si>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</si>
  <si>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</si>
  <si>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</si>
  <si>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</si>
  <si>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</si>
  <si>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</si>
  <si>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</si>
  <si>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</si>
  <si>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</si>
  <si>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</si>
  <si>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</si>
  <si>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</si>
  <si>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</si>
  <si>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</si>
  <si>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</si>
  <si>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</si>
  <si>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</si>
  <si>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</si>
  <si>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</si>
  <si>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</si>
  <si>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</si>
  <si>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</si>
  <si>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</si>
  <si>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</si>
  <si>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</si>
  <si>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</si>
  <si>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</si>
  <si>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</si>
  <si>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</si>
  <si>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</si>
  <si>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</si>
  <si>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</si>
  <si>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</si>
  <si>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</si>
  <si>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</si>
  <si>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</si>
  <si>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</si>
  <si>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</si>
  <si>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</si>
  <si>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</si>
  <si>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</si>
  <si>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</si>
  <si>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</si>
  <si>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</si>
  <si>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</si>
  <si>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</si>
  <si>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</si>
  <si>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</si>
  <si>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</si>
  <si>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</si>
  <si>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</si>
  <si>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</si>
  <si>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</si>
  <si>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</si>
  <si>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</si>
  <si>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</si>
  <si>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</si>
  <si>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</si>
  <si>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</si>
  <si>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</si>
  <si>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</si>
  <si>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</si>
  <si>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</si>
  <si>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</si>
  <si>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</si>
  <si>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</si>
  <si>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</si>
  <si>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</si>
  <si>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</si>
  <si>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</si>
  <si>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</si>
  <si>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</si>
  <si>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</si>
  <si>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</si>
  <si>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</si>
  <si>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</si>
  <si>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</si>
  <si>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</si>
  <si>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</si>
  <si>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</si>
  <si>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</si>
  <si>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</si>
  <si>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</si>
  <si>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</si>
  <si>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</si>
  <si>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</si>
  <si>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</si>
  <si>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</si>
  <si>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</si>
  <si>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</si>
  <si>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</si>
  <si>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</si>
  <si>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</si>
  <si>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</si>
  <si>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</si>
  <si>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</si>
  <si>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</si>
  <si>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</si>
  <si>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</si>
  <si>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</si>
  <si>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</si>
  <si>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</si>
  <si>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</si>
  <si>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</si>
  <si>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</si>
  <si>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</si>
  <si>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</si>
  <si>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</si>
  <si>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</si>
  <si>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</si>
  <si>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</si>
  <si>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</si>
  <si>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</si>
  <si>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</si>
  <si>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</si>
  <si>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</si>
  <si>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</si>
  <si>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</si>
  <si>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</si>
  <si>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</si>
  <si>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</si>
  <si>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</si>
  <si>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</si>
  <si>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</si>
  <si>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</si>
  <si>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</si>
  <si>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</si>
  <si>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</si>
  <si>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</si>
  <si>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</si>
  <si>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</si>
  <si>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</si>
  <si>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</si>
  <si>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</si>
  <si>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</si>
  <si>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</si>
  <si>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</si>
  <si>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</si>
  <si>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</si>
  <si>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</si>
  <si>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</si>
  <si>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</si>
  <si>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</si>
  <si>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</si>
  <si>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</si>
  <si>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</si>
  <si>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</si>
  <si>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</si>
  <si>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</si>
  <si>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</si>
  <si>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</si>
  <si>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</si>
  <si>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</si>
  <si>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</si>
  <si>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</si>
  <si>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</si>
  <si>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</si>
  <si>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</si>
  <si>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</si>
  <si>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</si>
  <si>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</si>
  <si>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</si>
  <si>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</si>
  <si>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</si>
  <si>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</si>
  <si>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</si>
  <si>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</si>
  <si>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</si>
  <si>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</si>
  <si>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</si>
  <si>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</si>
  <si>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</si>
  <si>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</si>
  <si>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</si>
  <si>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</si>
  <si>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</si>
  <si>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</si>
  <si>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</si>
  <si>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</si>
  <si>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</si>
  <si>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</si>
  <si>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</si>
  <si>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</si>
  <si>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</si>
  <si>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</si>
  <si>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</si>
  <si>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</si>
  <si>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</si>
  <si>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</si>
  <si>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</si>
  <si>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</si>
  <si>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</si>
  <si>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</si>
  <si>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</si>
  <si>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</si>
  <si>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</si>
  <si>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</si>
  <si>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</si>
  <si>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</si>
  <si>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</si>
  <si>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</si>
  <si>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</si>
  <si>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</si>
  <si>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</si>
  <si>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</si>
  <si>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</si>
  <si>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</si>
  <si>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</si>
  <si>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</si>
  <si>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</si>
  <si>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</si>
  <si>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</si>
  <si>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</si>
  <si>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</si>
  <si>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</si>
  <si>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</si>
  <si>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</si>
  <si>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</si>
  <si>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</si>
  <si>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</si>
  <si>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</si>
  <si>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</si>
  <si>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</si>
  <si>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</si>
  <si>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</si>
  <si>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</si>
  <si>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</si>
  <si>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</si>
  <si>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</si>
  <si>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</si>
  <si>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</si>
  <si>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</si>
  <si>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</si>
  <si>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</si>
  <si>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</si>
  <si>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</si>
  <si>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</si>
  <si>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</si>
  <si>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</si>
  <si>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</si>
  <si>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</si>
  <si>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</si>
  <si>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</si>
  <si>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</si>
  <si>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</si>
  <si>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</si>
  <si>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</si>
  <si>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</si>
  <si>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</si>
  <si>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</si>
  <si>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</si>
  <si>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</si>
  <si>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</si>
  <si>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</si>
  <si>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</si>
  <si>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</si>
  <si>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</si>
  <si>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</si>
  <si>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</si>
  <si>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</si>
  <si>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</si>
  <si>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</si>
  <si>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</si>
  <si>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</si>
  <si>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</si>
  <si>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</si>
  <si>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</si>
  <si>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</si>
  <si>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</si>
  <si>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</si>
  <si>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</si>
  <si>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</si>
  <si>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</si>
  <si>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</si>
  <si>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</si>
  <si>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</si>
  <si>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</si>
  <si>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</si>
  <si>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</si>
  <si>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</si>
  <si>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</si>
  <si>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</si>
  <si>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</si>
  <si>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</si>
  <si>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</si>
  <si>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</si>
  <si>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</si>
  <si>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</si>
  <si>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</si>
  <si>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</si>
  <si>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</si>
  <si>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</si>
  <si>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</si>
  <si>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</si>
  <si>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</si>
  <si>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</si>
  <si>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</si>
  <si>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</si>
  <si>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</si>
  <si>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</si>
  <si>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</si>
  <si>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</si>
  <si>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</si>
  <si>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</si>
  <si>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</si>
  <si>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</si>
  <si>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</si>
  <si>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</si>
  <si>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</si>
  <si>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</si>
  <si>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</si>
  <si>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</si>
  <si>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</si>
  <si>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</si>
  <si>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</si>
  <si>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</si>
  <si>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</si>
  <si>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</si>
  <si>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</si>
  <si>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</si>
  <si>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</si>
  <si>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</si>
  <si>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</si>
  <si>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</si>
  <si>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</si>
  <si>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</si>
  <si>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</si>
  <si>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</si>
  <si>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</si>
  <si>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</si>
  <si>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</si>
  <si>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</si>
  <si>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</si>
  <si>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</si>
  <si>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</si>
  <si>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</si>
  <si>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</si>
  <si>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</si>
  <si>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</si>
  <si>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</si>
  <si>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</si>
  <si>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</si>
  <si>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</si>
  <si>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</si>
  <si>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</si>
  <si>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</si>
  <si>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</si>
  <si>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</si>
  <si>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</si>
  <si>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</si>
  <si>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</si>
  <si>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</si>
  <si>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</si>
  <si>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</si>
  <si>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</si>
  <si>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</si>
  <si>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</si>
  <si>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</si>
  <si>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</si>
  <si>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</si>
  <si>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</si>
  <si>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</si>
  <si>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</si>
  <si>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</si>
  <si>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</si>
  <si>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</si>
  <si>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</si>
  <si>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</si>
  <si>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</si>
  <si>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</si>
  <si>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</si>
  <si>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</si>
  <si>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</si>
  <si>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</si>
  <si>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</si>
  <si>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</si>
  <si>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</si>
  <si>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</si>
  <si>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</si>
  <si>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</si>
  <si>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</si>
  <si>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</si>
  <si>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</si>
  <si>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</si>
  <si>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</si>
  <si>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</si>
  <si>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</si>
  <si>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</si>
  <si>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</si>
  <si>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</si>
  <si>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</si>
  <si>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</si>
  <si>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</si>
  <si>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</si>
  <si>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</si>
  <si>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</si>
  <si>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</si>
  <si>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</si>
  <si>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</si>
  <si>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</si>
  <si>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</si>
  <si>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</si>
  <si>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</si>
  <si>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</si>
  <si>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</si>
  <si>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</si>
  <si>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</si>
  <si>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</si>
  <si>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</si>
  <si>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</si>
  <si>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</si>
  <si>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</si>
  <si>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</si>
  <si>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</si>
  <si>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</si>
  <si>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</si>
  <si>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</si>
  <si>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</si>
  <si>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</si>
  <si>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</si>
  <si>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</si>
  <si>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</si>
  <si>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</si>
  <si>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</si>
  <si>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</si>
  <si>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</si>
  <si>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</si>
  <si>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</si>
  <si>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</si>
  <si>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</si>
  <si>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</si>
  <si>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</si>
  <si>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</si>
  <si>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</si>
  <si>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</si>
  <si>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</si>
  <si>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</si>
  <si>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</si>
  <si>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</si>
  <si>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</si>
  <si>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</si>
  <si>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</si>
  <si>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</si>
  <si>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</si>
  <si>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</si>
  <si>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</si>
  <si>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</si>
  <si>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</si>
  <si>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</si>
  <si>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</si>
  <si>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</si>
  <si>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</si>
  <si>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</si>
  <si>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</si>
  <si>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</si>
  <si>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</si>
  <si>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</si>
  <si>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</si>
  <si>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</si>
  <si>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</si>
  <si>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</si>
  <si>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</si>
  <si>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</si>
  <si>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</si>
  <si>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</si>
  <si>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</si>
  <si>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</si>
  <si>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</si>
  <si>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</si>
  <si>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</si>
  <si>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</si>
  <si>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</si>
  <si>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</si>
  <si>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</si>
  <si>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</si>
  <si>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</si>
  <si>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</si>
  <si>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</si>
  <si>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</si>
  <si>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</si>
  <si>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</si>
  <si>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</si>
  <si>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</si>
  <si>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</si>
  <si>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</si>
  <si>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</si>
  <si>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</si>
  <si>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</si>
  <si>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</si>
  <si>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</si>
  <si>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</si>
  <si>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</si>
  <si>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</si>
  <si>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</si>
  <si>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</si>
  <si>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</si>
  <si>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</si>
  <si>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</si>
  <si>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</si>
  <si>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</si>
  <si>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</si>
  <si>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</si>
  <si>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</si>
  <si>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</si>
  <si>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</si>
  <si>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</si>
  <si>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</si>
  <si>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</si>
  <si>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</si>
  <si>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</si>
  <si>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</si>
  <si>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</si>
  <si>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</si>
  <si>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</si>
  <si>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</si>
  <si>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</si>
  <si>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</si>
  <si>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</si>
  <si>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</si>
  <si>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</si>
  <si>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</si>
  <si>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</si>
  <si>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</si>
  <si>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</si>
  <si>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</si>
  <si>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</si>
  <si>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</si>
  <si>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</si>
  <si>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</si>
  <si>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</si>
  <si>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</si>
  <si>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</si>
  <si>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</si>
  <si>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</si>
  <si>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</si>
  <si>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</si>
  <si>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</si>
  <si>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</si>
  <si>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</si>
  <si>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</si>
  <si>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</si>
  <si>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</si>
  <si>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</si>
  <si>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</si>
  <si>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</si>
  <si>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</si>
  <si>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</si>
  <si>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</si>
  <si>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</si>
  <si>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</si>
  <si>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</si>
  <si>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</si>
  <si>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</si>
  <si>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</si>
  <si>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</si>
  <si>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</si>
  <si>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</si>
  <si>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</si>
  <si>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</si>
  <si>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</si>
  <si>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</si>
  <si>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</si>
  <si>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</si>
  <si>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</si>
  <si>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</si>
  <si>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</si>
  <si>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</si>
  <si>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</si>
  <si>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</si>
  <si>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</si>
  <si>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</si>
  <si>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</si>
  <si>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</si>
  <si>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</si>
  <si>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</si>
  <si>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</si>
  <si>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</si>
  <si>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</si>
  <si>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</si>
  <si>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</si>
  <si>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</si>
  <si>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</si>
  <si>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</si>
  <si>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</si>
  <si>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</si>
  <si>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</si>
  <si>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</si>
  <si>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</si>
  <si>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</si>
  <si>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</si>
  <si>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</si>
  <si>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</si>
  <si>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</si>
  <si>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</si>
  <si>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</si>
  <si>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</si>
  <si>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</si>
  <si>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</si>
  <si>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</si>
  <si>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</si>
  <si>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</si>
  <si>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</si>
  <si>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</si>
  <si>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</si>
  <si>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</si>
  <si>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</si>
  <si>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</si>
  <si>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</si>
  <si>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</si>
  <si>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</si>
  <si>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</si>
  <si>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</si>
  <si>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</si>
  <si>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</si>
  <si>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</si>
  <si>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</si>
  <si>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</si>
  <si>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</si>
  <si>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</si>
  <si>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</si>
  <si>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</si>
  <si>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</si>
  <si>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</si>
  <si>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</si>
  <si>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</si>
  <si>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</si>
  <si>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</si>
  <si>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</si>
  <si>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</si>
  <si>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</si>
  <si>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</si>
  <si>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</si>
  <si>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</si>
  <si>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</si>
  <si>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</si>
  <si>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</si>
  <si>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</si>
  <si>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</si>
  <si>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</si>
  <si>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</si>
  <si>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</si>
  <si>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</si>
  <si>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</si>
  <si>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</si>
  <si>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</si>
  <si>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</si>
  <si>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</si>
  <si>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</si>
  <si>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</si>
  <si>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</si>
  <si>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</si>
  <si>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</si>
  <si>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</si>
  <si>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</si>
  <si>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</si>
  <si>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</si>
  <si>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</si>
  <si>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</si>
  <si>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</si>
  <si>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</si>
  <si>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</si>
  <si>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</si>
  <si>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</si>
  <si>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</si>
  <si>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</si>
  <si>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</si>
  <si>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</si>
  <si>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</si>
  <si>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</si>
  <si>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</si>
  <si>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</si>
  <si>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</si>
  <si>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</si>
  <si>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</si>
  <si>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</si>
  <si>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</si>
  <si>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</si>
  <si>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</si>
  <si>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</si>
  <si>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</si>
  <si>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</si>
  <si>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</si>
  <si>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</si>
  <si>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</si>
  <si>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</si>
  <si>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</si>
  <si>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</si>
  <si>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</si>
  <si>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</si>
  <si>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</si>
  <si>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</si>
  <si>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</si>
  <si>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</si>
  <si>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</si>
  <si>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</si>
  <si>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</si>
  <si>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</si>
  <si>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</si>
  <si>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</si>
  <si>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</si>
  <si>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</si>
  <si>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</si>
  <si>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</si>
  <si>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</si>
  <si>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</si>
  <si>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</si>
  <si>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</si>
  <si>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</si>
  <si>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</si>
  <si>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</si>
  <si>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</si>
  <si>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</si>
  <si>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</si>
  <si>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</si>
  <si>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</si>
  <si>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</si>
  <si>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</si>
  <si>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</si>
  <si>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</si>
  <si>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</si>
  <si>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</si>
  <si>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</si>
  <si>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</si>
  <si>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</si>
  <si>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</si>
  <si>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</si>
  <si>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</si>
  <si>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</si>
  <si>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</si>
  <si>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</si>
  <si>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</si>
  <si>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</si>
  <si>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</si>
  <si>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</si>
  <si>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</si>
  <si>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</si>
  <si>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</si>
  <si>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</si>
  <si>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</si>
  <si>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</si>
  <si>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</si>
  <si>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</si>
  <si>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</si>
  <si>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</si>
  <si>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</si>
  <si>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</si>
  <si>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</si>
  <si>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</si>
  <si>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</si>
  <si>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</si>
  <si>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</si>
  <si>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</si>
  <si>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</si>
  <si>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</si>
  <si>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</si>
  <si>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</si>
  <si>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</si>
  <si>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</si>
  <si>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</si>
  <si>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</si>
  <si>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</si>
  <si>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</si>
  <si>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</si>
  <si>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</si>
  <si>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</si>
  <si>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</si>
  <si>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</si>
  <si>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</si>
  <si>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</si>
  <si>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</si>
  <si>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</si>
  <si>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</si>
  <si>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</si>
  <si>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</si>
  <si>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</si>
  <si>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</si>
  <si>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</si>
  <si>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</si>
  <si>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</si>
  <si>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</si>
  <si>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</si>
  <si>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</si>
  <si>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</si>
  <si>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</si>
  <si>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</si>
  <si>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</si>
  <si>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</si>
  <si>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</si>
  <si>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</si>
  <si>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</si>
  <si>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</si>
  <si>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</si>
  <si>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</si>
  <si>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</si>
  <si>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</si>
  <si>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</si>
  <si>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</si>
  <si>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</si>
  <si>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</si>
  <si>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</si>
  <si>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</si>
  <si>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</si>
  <si>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</si>
  <si>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</si>
  <si>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</si>
  <si>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</si>
  <si>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</si>
  <si>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</si>
  <si>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</si>
  <si>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</si>
  <si>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</si>
  <si>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</si>
  <si>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</si>
  <si>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</si>
  <si>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</si>
  <si>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</si>
  <si>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</si>
  <si>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</si>
  <si>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</si>
  <si>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</si>
  <si>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</si>
  <si>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</si>
  <si>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</si>
  <si>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</si>
  <si>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</si>
  <si>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</si>
  <si>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</si>
  <si>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</si>
  <si>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</si>
  <si>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</si>
  <si>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</si>
  <si>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</si>
  <si>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</si>
  <si>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</si>
  <si>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</si>
  <si>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</si>
  <si>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</si>
  <si>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</si>
  <si>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</si>
  <si>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</si>
  <si>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</si>
  <si>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</si>
  <si>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</si>
  <si>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</si>
  <si>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</si>
  <si>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</si>
  <si>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</si>
  <si>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</si>
  <si>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</si>
  <si>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</si>
  <si>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</si>
  <si>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</si>
  <si>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</si>
  <si>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</si>
  <si>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</si>
  <si>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</si>
  <si>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</si>
  <si>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</si>
  <si>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</si>
  <si>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</si>
  <si>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</si>
  <si>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</si>
  <si>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</si>
  <si>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</si>
  <si>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</si>
  <si>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</si>
  <si>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</si>
  <si>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</si>
  <si>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</si>
  <si>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</si>
  <si>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</si>
  <si>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</si>
  <si>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</si>
  <si>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</si>
  <si>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</si>
  <si>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</si>
  <si>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</si>
  <si>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</si>
  <si>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</si>
  <si>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</si>
  <si>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</si>
  <si>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</si>
  <si>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</si>
  <si>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</si>
  <si>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</si>
  <si>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</si>
  <si>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</si>
  <si>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</si>
  <si>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</si>
  <si>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</si>
  <si>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</si>
  <si>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</si>
  <si>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</si>
  <si>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</si>
  <si>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</si>
  <si>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</si>
  <si>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</si>
  <si>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</si>
  <si>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</si>
  <si>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</si>
  <si>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</si>
  <si>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</si>
  <si>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</si>
  <si>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</si>
  <si>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</si>
  <si>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</si>
  <si>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</si>
  <si>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</si>
  <si>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</si>
  <si>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</si>
  <si>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</si>
  <si>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</si>
  <si>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</si>
  <si>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</si>
  <si>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</si>
  <si>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</si>
  <si>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</si>
  <si>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</si>
  <si>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</si>
  <si>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</si>
  <si>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</si>
  <si>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</si>
  <si>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</si>
  <si>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</si>
  <si>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</si>
  <si>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</si>
  <si>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</si>
  <si>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</si>
  <si>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</si>
  <si>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</si>
  <si>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</si>
  <si>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</si>
  <si>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</si>
  <si>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</si>
  <si>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</si>
  <si>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</si>
  <si>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</si>
  <si>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</si>
  <si>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</si>
  <si>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</si>
  <si>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</si>
  <si>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</si>
  <si>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</si>
  <si>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</si>
  <si>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</si>
  <si>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</si>
  <si>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</si>
  <si>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</si>
  <si>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</si>
  <si>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</si>
  <si>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</si>
  <si>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</si>
  <si>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</si>
  <si>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</si>
  <si>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</si>
  <si>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</si>
  <si>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</si>
  <si>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</si>
  <si>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</si>
  <si>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</si>
  <si>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</si>
  <si>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</si>
  <si>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</si>
  <si>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</si>
  <si>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</si>
  <si>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</si>
  <si>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</si>
  <si>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</si>
  <si>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</si>
  <si>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</si>
  <si>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</si>
  <si>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</si>
  <si>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</si>
  <si>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</si>
  <si>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</si>
  <si>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</si>
  <si>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</si>
  <si>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</si>
  <si>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</si>
  <si>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</si>
  <si>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</si>
  <si>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</si>
  <si>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</si>
  <si>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</si>
  <si>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</si>
  <si>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</si>
  <si>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</si>
  <si>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</si>
  <si>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</si>
  <si>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</si>
  <si>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</si>
  <si>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</si>
  <si>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</si>
  <si>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</si>
  <si>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</si>
  <si>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</si>
  <si>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</si>
  <si>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</si>
  <si>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</si>
  <si>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</si>
  <si>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</si>
  <si>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</si>
  <si>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</si>
  <si>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</si>
  <si>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</si>
  <si>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</si>
  <si>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</si>
  <si>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</si>
  <si>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</si>
  <si>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</si>
  <si>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</si>
  <si>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</si>
  <si>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</si>
  <si>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</si>
  <si>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</si>
  <si>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</si>
  <si>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</si>
  <si>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</si>
  <si>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</si>
  <si>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</si>
  <si>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</si>
  <si>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</si>
  <si>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</si>
  <si>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</si>
  <si>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</si>
  <si>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</si>
  <si>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</si>
  <si>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</si>
  <si>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</si>
  <si>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</si>
  <si>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</si>
  <si>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</si>
  <si>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</si>
  <si>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</si>
  <si>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</si>
  <si>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</si>
  <si>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</si>
  <si>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</si>
  <si>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</si>
  <si>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</si>
  <si>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</si>
  <si>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</si>
  <si>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</si>
  <si>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</si>
  <si>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</si>
  <si>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</si>
  <si>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</si>
  <si>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</si>
  <si>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</si>
  <si>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</si>
  <si>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</si>
  <si>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</si>
  <si>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</si>
  <si>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</si>
  <si>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</si>
  <si>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</si>
  <si>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</si>
  <si>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</si>
  <si>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</si>
  <si>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</si>
  <si>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</si>
  <si>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</si>
  <si>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</si>
  <si>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</si>
  <si>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</si>
  <si>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</si>
  <si>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</si>
  <si>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</si>
  <si>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</si>
  <si>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</si>
  <si>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</si>
  <si>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</si>
  <si>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</si>
  <si>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</si>
  <si>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</si>
  <si>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</si>
  <si>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</si>
  <si>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</si>
  <si>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</si>
  <si>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</si>
  <si>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</si>
  <si>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</si>
  <si>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</si>
  <si>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</si>
  <si>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</si>
  <si>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</si>
  <si>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</si>
  <si>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</si>
  <si>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</si>
  <si>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</si>
  <si>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</si>
  <si>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</si>
  <si>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</si>
  <si>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</si>
  <si>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</si>
  <si>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</si>
  <si>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</si>
  <si>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</si>
  <si>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</si>
  <si>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</si>
  <si>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</si>
  <si>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</si>
  <si>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</si>
  <si>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</si>
  <si>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</si>
  <si>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</si>
  <si>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</si>
  <si>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</si>
  <si>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</si>
  <si>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</si>
  <si>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</si>
  <si>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</si>
  <si>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</si>
  <si>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</si>
  <si>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</si>
  <si>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</si>
  <si>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</si>
  <si>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</si>
  <si>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</si>
  <si>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</si>
  <si>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</si>
  <si>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</si>
  <si>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</si>
  <si>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</si>
  <si>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</si>
  <si>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</si>
  <si>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</si>
  <si>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</si>
  <si>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</si>
  <si>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</si>
  <si>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</si>
  <si>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</si>
  <si>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</si>
  <si>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</si>
  <si>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</si>
  <si>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</si>
  <si>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</si>
  <si>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</si>
  <si>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</si>
  <si>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</si>
  <si>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</si>
  <si>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</si>
  <si>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</si>
  <si>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</si>
  <si>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</si>
  <si>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</si>
  <si>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</si>
  <si>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</si>
  <si>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</si>
  <si>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</si>
  <si>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</si>
  <si>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</si>
  <si>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</si>
  <si>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</si>
  <si>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</si>
  <si>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</si>
  <si>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</si>
  <si>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</si>
  <si>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</si>
  <si>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</si>
  <si>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</si>
  <si>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</si>
  <si>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</si>
  <si>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</si>
  <si>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</si>
  <si>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</si>
  <si>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</si>
  <si>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</si>
  <si>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</si>
  <si>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</si>
  <si>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</si>
  <si>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</si>
  <si>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</si>
  <si>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</si>
  <si>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</si>
  <si>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</si>
  <si>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</si>
  <si>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</si>
  <si>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</si>
  <si>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</si>
  <si>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</si>
  <si>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</si>
  <si>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</si>
  <si>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</si>
  <si>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</si>
  <si>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</si>
  <si>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</si>
  <si>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</si>
  <si>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</si>
  <si>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</si>
  <si>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</si>
  <si>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</si>
  <si>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</si>
  <si>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</si>
  <si>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</si>
  <si>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</si>
  <si>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</si>
  <si>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</si>
  <si>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</si>
  <si>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</si>
  <si>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</si>
  <si>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</si>
  <si>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</si>
  <si>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</si>
  <si>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</si>
  <si>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</si>
  <si>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</si>
  <si>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</si>
  <si>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</si>
  <si>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</si>
  <si>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</si>
  <si>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</si>
  <si>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</si>
  <si>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</si>
  <si>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</si>
  <si>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</si>
  <si>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</si>
  <si>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</si>
  <si>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</si>
  <si>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</si>
  <si>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</si>
  <si>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</si>
  <si>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</si>
  <si>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</si>
  <si>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</si>
  <si>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</si>
  <si>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</si>
  <si>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</si>
  <si>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</si>
  <si>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</si>
  <si>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</si>
  <si>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</si>
  <si>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</si>
  <si>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</si>
  <si>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</si>
  <si>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</si>
  <si>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</si>
  <si>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</si>
  <si>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</si>
  <si>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</si>
  <si>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</si>
  <si>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</si>
  <si>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</si>
  <si>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</si>
  <si>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</si>
  <si>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</si>
  <si>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</si>
  <si>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</si>
  <si>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</si>
  <si>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</si>
  <si>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</si>
  <si>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</si>
  <si>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</si>
  <si>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</si>
  <si>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</si>
  <si>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</si>
  <si>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</si>
  <si>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</si>
  <si>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</si>
  <si>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</si>
  <si>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</si>
  <si>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</si>
  <si>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</si>
  <si>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</si>
  <si>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</si>
  <si>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</si>
  <si>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</si>
  <si>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</si>
  <si>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</si>
  <si>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</si>
  <si>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</si>
  <si>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</si>
  <si>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</si>
  <si>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</si>
  <si>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</si>
  <si>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</si>
  <si>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</si>
  <si>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</si>
  <si>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</si>
  <si>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</si>
  <si>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</si>
  <si>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</si>
  <si>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</si>
  <si>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</si>
  <si>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</si>
  <si>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</si>
  <si>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</si>
  <si>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</si>
  <si>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</si>
  <si>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</si>
  <si>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</si>
  <si>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</si>
  <si>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</si>
  <si>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</si>
  <si>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</si>
  <si>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</si>
  <si>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</si>
  <si>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</si>
  <si>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</si>
  <si>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</si>
  <si>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</si>
  <si>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</si>
  <si>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</si>
  <si>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</si>
  <si>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</si>
  <si>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</si>
  <si>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</si>
  <si>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</si>
  <si>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</si>
  <si>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</si>
  <si>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</si>
  <si>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</si>
  <si>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</si>
  <si>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</si>
  <si>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</si>
  <si>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</si>
  <si>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</si>
  <si>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</si>
  <si>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</si>
  <si>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</si>
  <si>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</si>
  <si>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</si>
  <si>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</si>
  <si>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</si>
  <si>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</si>
  <si>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</si>
  <si>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</si>
  <si>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</si>
  <si>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</si>
  <si>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</si>
  <si>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</si>
  <si>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</si>
  <si>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</si>
  <si>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</si>
  <si>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</si>
  <si>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</si>
  <si>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</si>
  <si>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</si>
  <si>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</si>
  <si>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</si>
  <si>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</si>
  <si>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</si>
  <si>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</si>
  <si>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</si>
  <si>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</si>
  <si>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</si>
  <si>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</si>
  <si>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</si>
  <si>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</si>
  <si>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</si>
  <si>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</si>
  <si>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</si>
  <si>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</si>
  <si>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</si>
  <si>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</si>
  <si>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</si>
  <si>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</si>
  <si>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</si>
  <si>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</si>
  <si>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</si>
  <si>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</si>
  <si>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</si>
  <si>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</si>
  <si>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</si>
  <si>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</si>
  <si>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</si>
  <si>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</si>
  <si>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</si>
  <si>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</si>
  <si>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</si>
  <si>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</si>
  <si>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</si>
  <si>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</si>
  <si>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</si>
  <si>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</si>
  <si>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</si>
  <si>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</si>
  <si>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</si>
  <si>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</si>
  <si>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</si>
  <si>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</si>
  <si>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</si>
  <si>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</si>
  <si>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</si>
  <si>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</si>
  <si>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</si>
  <si>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</si>
  <si>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</si>
  <si>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</si>
  <si>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</si>
  <si>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</si>
  <si>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</si>
  <si>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</si>
  <si>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</si>
  <si>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</si>
  <si>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</si>
  <si>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</si>
  <si>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</si>
  <si>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</si>
  <si>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</si>
  <si>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</si>
  <si>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</si>
  <si>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</si>
  <si>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</si>
  <si>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</si>
  <si>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</si>
  <si>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</si>
  <si>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</si>
  <si>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</si>
  <si>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</si>
  <si>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</si>
  <si>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</si>
  <si>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</si>
  <si>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</si>
  <si>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</si>
  <si>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</si>
  <si>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</si>
  <si>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</si>
  <si>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</si>
  <si>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</si>
  <si>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</si>
  <si>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</si>
  <si>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</si>
  <si>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</si>
  <si>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</si>
  <si>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</si>
  <si>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</si>
  <si>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</si>
  <si>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</si>
  <si>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</si>
  <si>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</si>
  <si>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</si>
  <si>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</si>
  <si>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</si>
  <si>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</si>
  <si>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</si>
  <si>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</si>
  <si>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</si>
  <si>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</si>
  <si>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</si>
  <si>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</si>
  <si>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</si>
  <si>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</si>
  <si>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</si>
  <si>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</si>
  <si>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</si>
  <si>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</si>
  <si>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</si>
  <si>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</si>
  <si>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</si>
  <si>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</si>
  <si>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</si>
  <si>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</si>
  <si>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</si>
  <si>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</si>
  <si>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</si>
  <si>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</si>
  <si>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</si>
  <si>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</si>
  <si>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</si>
  <si>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</si>
  <si>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</si>
  <si>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</si>
  <si>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</si>
  <si>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</si>
  <si>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</si>
  <si>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</si>
  <si>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</si>
  <si>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</si>
  <si>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</si>
  <si>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</si>
  <si>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</si>
  <si>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</si>
  <si>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</si>
  <si>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</si>
  <si>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</si>
  <si>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</si>
  <si>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</si>
  <si>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</si>
  <si>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</si>
  <si>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</si>
  <si>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</si>
  <si>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</si>
  <si>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</si>
  <si>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</si>
  <si>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</si>
  <si>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</si>
  <si>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</si>
  <si>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</si>
  <si>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</si>
  <si>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</si>
  <si>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</si>
  <si>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</si>
  <si>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</si>
  <si>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</si>
  <si>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</si>
  <si>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</si>
  <si>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</si>
  <si>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</si>
  <si>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</si>
  <si>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</si>
  <si>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</si>
  <si>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</si>
  <si>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</si>
  <si>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</si>
  <si>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</si>
  <si>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</si>
  <si>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</si>
  <si>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</si>
  <si>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</si>
  <si>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</si>
  <si>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</si>
  <si>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</si>
  <si>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</si>
  <si>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</si>
  <si>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</si>
  <si>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</si>
  <si>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</si>
  <si>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</si>
  <si>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</si>
  <si>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</si>
  <si>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</si>
  <si>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</si>
  <si>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</si>
  <si>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</si>
  <si>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</si>
  <si>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</si>
  <si>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</si>
  <si>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</si>
  <si>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</si>
  <si>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</si>
  <si>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</si>
  <si>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</si>
  <si>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</si>
  <si>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</si>
  <si>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</si>
  <si>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</si>
  <si>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</si>
  <si>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</si>
  <si>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</si>
  <si>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</si>
  <si>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</si>
  <si>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</si>
  <si>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</si>
  <si>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</si>
  <si>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</si>
  <si>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</si>
  <si>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</si>
  <si>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</si>
  <si>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</si>
  <si>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</si>
  <si>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</si>
  <si>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</si>
  <si>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</si>
  <si>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</si>
  <si>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</si>
  <si>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</si>
  <si>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</si>
  <si>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</si>
  <si>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</si>
  <si>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</si>
  <si>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</si>
  <si>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</si>
  <si>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</si>
  <si>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</si>
  <si>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</si>
  <si>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</si>
  <si>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</si>
  <si>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</si>
  <si>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</si>
  <si>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</si>
  <si>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</si>
  <si>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</si>
  <si>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</si>
  <si>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</si>
  <si>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</si>
  <si>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</si>
  <si>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</si>
  <si>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</si>
  <si>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</si>
  <si>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</si>
  <si>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</si>
  <si>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</si>
  <si>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</si>
  <si>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</si>
  <si>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</si>
  <si>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</si>
  <si>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</si>
  <si>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</si>
  <si>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</si>
  <si>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</si>
  <si>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</si>
  <si>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</si>
  <si>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</si>
  <si>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</si>
  <si>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</si>
  <si>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</si>
  <si>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</si>
  <si>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</si>
  <si>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</si>
  <si>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</si>
  <si>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</si>
  <si>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</si>
  <si>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</si>
  <si>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</si>
  <si>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</si>
  <si>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</si>
  <si>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</si>
  <si>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</si>
  <si>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</si>
  <si>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</si>
  <si>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</si>
  <si>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</si>
  <si>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</si>
  <si>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</si>
  <si>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</si>
  <si>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</si>
  <si>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</si>
  <si>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</si>
  <si>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</si>
  <si>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</si>
  <si>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</si>
  <si>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</si>
  <si>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</si>
  <si>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</si>
  <si>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</si>
  <si>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</si>
  <si>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</si>
  <si>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</si>
  <si>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</si>
  <si>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</si>
  <si>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</si>
  <si>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</si>
  <si>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</si>
  <si>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</si>
  <si>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</si>
  <si>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</si>
  <si>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</si>
  <si>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</si>
  <si>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</si>
  <si>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</si>
  <si>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</si>
  <si>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</si>
  <si>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</si>
  <si>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</si>
  <si>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</si>
  <si>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</si>
  <si>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</si>
  <si>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</si>
  <si>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</si>
  <si>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</si>
  <si>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</si>
  <si>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</si>
  <si>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</si>
  <si>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</si>
  <si>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</si>
  <si>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</si>
  <si>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</si>
  <si>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</si>
  <si>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</si>
  <si>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</si>
  <si>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</si>
  <si>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</si>
  <si>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</si>
  <si>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</si>
  <si>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</si>
  <si>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</si>
  <si>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</si>
  <si>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</si>
  <si>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</si>
  <si>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</si>
  <si>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</si>
  <si>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</si>
  <si>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</si>
  <si>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</si>
  <si>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</si>
  <si>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</si>
  <si>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</si>
  <si>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</si>
  <si>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</si>
  <si>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</si>
  <si>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</si>
  <si>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</si>
  <si>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</si>
  <si>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</si>
  <si>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</si>
  <si>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</si>
  <si>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</si>
  <si>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</si>
  <si>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</si>
  <si>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</si>
  <si>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</si>
  <si>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</si>
  <si>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</si>
  <si>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</si>
  <si>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</si>
  <si>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</si>
  <si>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</si>
  <si>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</si>
  <si>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</si>
  <si>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</si>
  <si>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</si>
  <si>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</si>
  <si>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</si>
  <si>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</si>
  <si>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</si>
  <si>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</si>
  <si>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</si>
  <si>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</si>
  <si>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</si>
  <si>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</si>
  <si>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</si>
  <si>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</si>
  <si>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</si>
  <si>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</si>
  <si>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</si>
  <si>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</si>
  <si>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</si>
  <si>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</si>
  <si>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</si>
  <si>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</si>
  <si>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</si>
  <si>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</si>
  <si>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</si>
  <si>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</si>
  <si>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</si>
  <si>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</si>
  <si>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</si>
  <si>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</si>
  <si>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</si>
  <si>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</si>
  <si>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</si>
  <si>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</si>
  <si>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</si>
  <si>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</si>
  <si>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</si>
  <si>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</si>
  <si>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</si>
  <si>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</si>
  <si>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</si>
  <si>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</si>
  <si>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</si>
  <si>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</si>
  <si>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</si>
  <si>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</si>
  <si>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</si>
  <si>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</si>
  <si>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</si>
  <si>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</si>
  <si>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</si>
  <si>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</si>
  <si>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</si>
  <si>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</si>
  <si>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</si>
  <si>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</si>
  <si>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</si>
  <si>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</si>
  <si>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</si>
  <si>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</si>
  <si>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</si>
  <si>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</si>
  <si>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</si>
  <si>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</si>
  <si>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</si>
  <si>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</si>
  <si>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</si>
  <si>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</si>
  <si>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</si>
  <si>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</si>
  <si>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</si>
  <si>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</si>
  <si>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</si>
  <si>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</si>
  <si>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</si>
  <si>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</si>
  <si>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</si>
  <si>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</si>
  <si>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</si>
  <si>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</si>
  <si>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</si>
  <si>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</si>
  <si>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</si>
  <si>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</si>
  <si>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</si>
  <si>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</si>
  <si>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</si>
  <si>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</si>
  <si>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</si>
  <si>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</si>
  <si>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</si>
  <si>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</si>
  <si>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</si>
  <si>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</si>
  <si>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</si>
  <si>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</si>
  <si>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</si>
  <si>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</si>
  <si>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</si>
  <si>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</si>
  <si>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</si>
  <si>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</si>
  <si>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</si>
  <si>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</si>
  <si>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</si>
  <si>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</si>
  <si>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</si>
  <si>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</si>
  <si>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</si>
  <si>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</si>
  <si>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</si>
  <si>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</si>
  <si>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</si>
  <si>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</si>
  <si>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</si>
  <si>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</si>
  <si>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</si>
  <si>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</si>
  <si>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</si>
  <si>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</si>
  <si>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</si>
  <si>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</si>
  <si>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</si>
  <si>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</si>
  <si>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</si>
  <si>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</si>
  <si>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</si>
  <si>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</si>
  <si>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</si>
  <si>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</si>
  <si>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</si>
  <si>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</si>
  <si>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</si>
  <si>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</si>
  <si>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</si>
  <si>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</si>
  <si>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</si>
  <si>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</si>
  <si>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</si>
  <si>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</si>
  <si>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</si>
  <si>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</si>
  <si>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</si>
  <si>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</si>
  <si>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</si>
  <si>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</si>
  <si>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</si>
  <si>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</si>
  <si>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</si>
  <si>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</si>
  <si>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</si>
  <si>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</si>
  <si>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</si>
  <si>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</si>
  <si>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</si>
  <si>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</si>
  <si>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</si>
  <si>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</si>
  <si>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</si>
  <si>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</si>
  <si>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</si>
  <si>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</si>
  <si>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</si>
  <si>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</si>
  <si>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</si>
  <si>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</si>
  <si>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</si>
  <si>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</si>
  <si>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</si>
  <si>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</si>
  <si>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</si>
  <si>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</si>
  <si>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</si>
  <si>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</si>
  <si>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</si>
  <si>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</si>
  <si>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</si>
  <si>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</si>
  <si>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</si>
  <si>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</si>
  <si>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</si>
  <si>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</si>
  <si>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</si>
  <si>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</si>
  <si>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</si>
  <si>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</si>
  <si>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</si>
  <si>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</si>
  <si>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</si>
  <si>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</si>
  <si>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</si>
  <si>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</si>
  <si>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</si>
  <si>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</si>
  <si>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</si>
  <si>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</si>
  <si>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</si>
  <si>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</si>
  <si>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</si>
  <si>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</si>
  <si>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</si>
  <si>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</si>
  <si>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</si>
  <si>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</si>
  <si>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</si>
  <si>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</si>
  <si>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</si>
  <si>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</si>
  <si>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</si>
  <si>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</si>
  <si>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</si>
  <si>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</si>
  <si>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</si>
  <si>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</si>
  <si>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</si>
  <si>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</si>
  <si>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</si>
  <si>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</si>
  <si>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</si>
  <si>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</si>
  <si>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</si>
  <si>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</si>
  <si>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</si>
  <si>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</si>
  <si>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</si>
  <si>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</si>
  <si>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</si>
  <si>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</si>
  <si>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</si>
  <si>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</si>
  <si>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</si>
  <si>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</si>
  <si>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</si>
  <si>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</si>
  <si>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</si>
  <si>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</si>
  <si>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</si>
  <si>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</si>
  <si>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</si>
  <si>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</si>
  <si>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</si>
  <si>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</si>
  <si>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</si>
  <si>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</si>
  <si>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</si>
  <si>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</si>
  <si>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</si>
  <si>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</si>
  <si>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</si>
  <si>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</si>
  <si>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</si>
  <si>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</si>
  <si>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</si>
  <si>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</si>
  <si>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</si>
  <si>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</si>
  <si>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</si>
  <si>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</si>
  <si>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</si>
  <si>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</si>
  <si>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</si>
  <si>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</si>
  <si>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</si>
  <si>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</si>
  <si>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</si>
  <si>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</si>
  <si>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</si>
  <si>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</si>
  <si>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</si>
  <si>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</si>
  <si>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</si>
  <si>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</si>
  <si>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</si>
  <si>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</si>
  <si>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</si>
  <si>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</si>
  <si>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</si>
  <si>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</si>
  <si>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</si>
  <si>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</si>
  <si>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</si>
  <si>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</si>
  <si>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</si>
  <si>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</si>
  <si>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</si>
  <si>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</si>
  <si>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</si>
  <si>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</si>
  <si>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</si>
  <si>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</si>
  <si>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</si>
  <si>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</si>
  <si>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</si>
  <si>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</si>
  <si>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</si>
  <si>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</si>
  <si>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</si>
  <si>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</si>
  <si>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</si>
  <si>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</si>
  <si>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</si>
  <si>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</si>
  <si>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</si>
  <si>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</si>
  <si>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</si>
  <si>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</si>
  <si>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</si>
  <si>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</si>
  <si>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</si>
  <si>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</si>
  <si>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</si>
  <si>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</si>
  <si>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</si>
  <si>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</si>
  <si>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</si>
  <si>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</si>
  <si>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</si>
  <si>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</si>
  <si>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</si>
  <si>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</si>
  <si>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</si>
  <si>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</si>
  <si>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</si>
  <si>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</si>
  <si>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</si>
  <si>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</si>
  <si>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</si>
  <si>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</si>
  <si>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</si>
  <si>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</si>
  <si>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</si>
  <si>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</si>
  <si>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</si>
  <si>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</si>
  <si>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</si>
  <si>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</si>
  <si>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</si>
  <si>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</si>
  <si>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</si>
  <si>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</si>
  <si>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</si>
  <si>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</si>
  <si>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</si>
  <si>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</si>
  <si>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</si>
  <si>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</si>
  <si>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</si>
  <si>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</si>
  <si>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</si>
  <si>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</si>
  <si>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</si>
  <si>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</si>
  <si>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</si>
  <si>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</si>
  <si>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</si>
  <si>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</si>
  <si>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</si>
  <si>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</si>
  <si>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</si>
  <si>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</si>
  <si>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</si>
  <si>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</si>
  <si>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</si>
  <si>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</si>
  <si>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</si>
  <si>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</si>
  <si>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</si>
  <si>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</si>
  <si>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</si>
  <si>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</si>
  <si>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</si>
  <si>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</si>
  <si>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</si>
  <si>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</si>
  <si>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</si>
  <si>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</si>
  <si>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</si>
  <si>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</si>
  <si>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</si>
  <si>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</si>
  <si>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</si>
  <si>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</si>
  <si>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</si>
  <si>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</si>
  <si>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</si>
  <si>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</si>
  <si>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</si>
  <si>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</si>
  <si>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</si>
  <si>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</si>
  <si>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</si>
  <si>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</si>
  <si>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</si>
  <si>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</si>
  <si>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</si>
  <si>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</si>
  <si>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</si>
  <si>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</si>
  <si>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</si>
  <si>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</si>
  <si>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</si>
  <si>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</si>
  <si>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</si>
  <si>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</si>
  <si>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</si>
  <si>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</si>
  <si>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</si>
  <si>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</si>
  <si>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</si>
  <si>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</si>
  <si>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</si>
  <si>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</si>
  <si>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</si>
  <si>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</si>
  <si>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</si>
  <si>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</si>
  <si>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</si>
  <si>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</si>
  <si>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</si>
  <si>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</si>
  <si>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</si>
  <si>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</si>
  <si>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</si>
  <si>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</si>
  <si>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</si>
  <si>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</si>
  <si>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</si>
  <si>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</si>
  <si>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</si>
  <si>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</si>
  <si>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</si>
  <si>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</si>
  <si>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</si>
  <si>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</si>
  <si>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</si>
  <si>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</si>
  <si>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</si>
  <si>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</si>
  <si>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</si>
  <si>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</si>
  <si>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</si>
  <si>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</si>
  <si>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</si>
  <si>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</si>
  <si>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</si>
  <si>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</si>
  <si>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</si>
  <si>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</si>
  <si>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</si>
  <si>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</si>
  <si>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</si>
  <si>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</si>
  <si>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</si>
  <si>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</si>
  <si>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</si>
  <si>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</si>
  <si>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</si>
  <si>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</si>
  <si>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</si>
  <si>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</si>
  <si>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</si>
  <si>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</si>
  <si>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</si>
  <si>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</si>
  <si>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</si>
  <si>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</si>
  <si>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</si>
  <si>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</si>
  <si>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</si>
  <si>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</si>
  <si>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</si>
  <si>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</si>
  <si>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</si>
  <si>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</si>
  <si>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</si>
  <si>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</si>
  <si>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</si>
  <si>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</si>
  <si>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</si>
  <si>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</si>
  <si>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</si>
  <si>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</si>
  <si>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</si>
  <si>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</si>
  <si>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</si>
  <si>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</si>
  <si>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</si>
  <si>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</si>
  <si>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</si>
  <si>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</si>
  <si>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</si>
  <si>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</si>
  <si>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</si>
  <si>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</si>
  <si>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</si>
  <si>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</si>
  <si>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</si>
  <si>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</si>
  <si>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</si>
  <si>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</si>
  <si>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</si>
  <si>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</si>
  <si>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</si>
  <si>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</si>
  <si>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</si>
  <si>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</si>
  <si>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</si>
  <si>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</si>
  <si>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</si>
  <si>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</si>
  <si>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</si>
  <si>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</si>
  <si>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</si>
  <si>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</si>
  <si>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</si>
  <si>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</si>
  <si>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</si>
  <si>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</si>
  <si>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</si>
  <si>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</si>
  <si>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</si>
  <si>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</si>
  <si>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</si>
  <si>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</si>
  <si>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</si>
  <si>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</si>
  <si>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</si>
  <si>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</si>
  <si>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</si>
  <si>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</si>
  <si>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</si>
  <si>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</si>
  <si>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</si>
  <si>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</si>
  <si>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</si>
  <si>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</si>
  <si>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</si>
  <si>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</si>
  <si>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</si>
  <si>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</si>
  <si>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</si>
  <si>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</si>
  <si>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</si>
  <si>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</si>
  <si>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</si>
  <si>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</si>
  <si>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</si>
  <si>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</si>
  <si>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</si>
  <si>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</si>
  <si>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</si>
  <si>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</si>
  <si>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</si>
  <si>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</si>
  <si>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</si>
  <si>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</si>
  <si>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</si>
  <si>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</si>
  <si>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</si>
  <si>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</si>
  <si>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</si>
  <si>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</si>
  <si>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</si>
  <si>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</si>
  <si>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</si>
  <si>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</si>
  <si>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</si>
  <si>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</si>
  <si>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</si>
  <si>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</si>
  <si>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</si>
  <si>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</si>
  <si>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</si>
  <si>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</si>
  <si>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</si>
  <si>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</si>
  <si>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</si>
  <si>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</si>
  <si>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</si>
  <si>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</si>
  <si>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</si>
  <si>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</si>
  <si>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</si>
  <si>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</si>
  <si>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</si>
  <si>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</si>
  <si>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</si>
  <si>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</si>
  <si>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</si>
  <si>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</si>
  <si>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</si>
  <si>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</si>
  <si>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</si>
  <si>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</si>
  <si>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</si>
  <si>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</si>
  <si>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</si>
  <si>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</si>
  <si>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</si>
  <si>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</si>
  <si>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</si>
  <si>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</si>
  <si>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</si>
  <si>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</si>
  <si>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</si>
  <si>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</si>
  <si>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</si>
  <si>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</si>
  <si>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</si>
  <si>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</si>
  <si>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</si>
  <si>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</si>
  <si>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</si>
  <si>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</si>
  <si>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</si>
  <si>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</si>
  <si>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</si>
  <si>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</si>
  <si>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</si>
  <si>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</si>
  <si>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</si>
  <si>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</si>
  <si>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</si>
  <si>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</si>
  <si>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</si>
  <si>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</si>
  <si>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</si>
  <si>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</si>
  <si>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</si>
  <si>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</si>
  <si>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</si>
  <si>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</si>
  <si>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</si>
  <si>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</si>
  <si>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</si>
  <si>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</si>
  <si>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</si>
  <si>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</si>
  <si>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</si>
  <si>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</si>
  <si>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</si>
  <si>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</si>
  <si>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</si>
  <si>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</si>
  <si>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</si>
  <si>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</si>
  <si>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</si>
  <si>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</si>
  <si>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</si>
  <si>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</si>
  <si>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</si>
  <si>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</si>
  <si>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</si>
  <si>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</si>
  <si>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</si>
  <si>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</si>
  <si>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</si>
  <si>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</si>
  <si>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</si>
  <si>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</si>
  <si>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</si>
  <si>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</si>
  <si>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</si>
  <si>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</si>
  <si>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</si>
  <si>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</si>
  <si>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</si>
  <si>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</si>
  <si>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</si>
  <si>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</si>
  <si>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</si>
  <si>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</si>
  <si>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</si>
  <si>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</si>
  <si>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</si>
  <si>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</si>
  <si>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</si>
  <si>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</si>
  <si>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</si>
  <si>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</si>
  <si>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</si>
  <si>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</si>
  <si>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</si>
  <si>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</si>
  <si>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</si>
  <si>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</si>
  <si>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</si>
  <si>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</si>
  <si>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</si>
  <si>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</si>
  <si>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</si>
  <si>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</si>
  <si>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</si>
  <si>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</si>
  <si>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</si>
  <si>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</si>
  <si>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</si>
  <si>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</si>
  <si>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</si>
  <si>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</si>
  <si>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</si>
  <si>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</si>
  <si>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</si>
  <si>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</si>
  <si>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</si>
  <si>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</si>
  <si>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</si>
  <si>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</si>
  <si>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</si>
  <si>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</si>
  <si>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</si>
  <si>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</si>
  <si>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</si>
  <si>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</si>
  <si>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</si>
  <si>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</si>
  <si>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</si>
  <si>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</si>
  <si>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</si>
  <si>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</si>
  <si>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</si>
  <si>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</si>
  <si>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</si>
  <si>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</si>
  <si>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</si>
  <si>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</si>
  <si>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</si>
  <si>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</si>
  <si>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</si>
  <si>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</si>
  <si>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</si>
  <si>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</si>
  <si>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</si>
  <si>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</si>
  <si>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</si>
  <si>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</si>
  <si>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</si>
  <si>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</si>
  <si>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</si>
  <si>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</si>
  <si>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</si>
  <si>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</si>
  <si>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</si>
  <si>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</si>
  <si>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</si>
  <si>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</si>
  <si>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</si>
  <si>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</si>
  <si>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</si>
  <si>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</si>
  <si>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</si>
  <si>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</si>
  <si>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</si>
  <si>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</si>
  <si>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</si>
  <si>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</si>
  <si>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</si>
  <si>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</si>
  <si>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</si>
  <si>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</si>
  <si>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</si>
  <si>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</si>
  <si>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</si>
  <si>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</si>
  <si>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</si>
  <si>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</si>
  <si>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</si>
  <si>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</si>
  <si>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</si>
  <si>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</si>
  <si>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</si>
  <si>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</si>
  <si>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</si>
  <si>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</si>
  <si>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</si>
  <si>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</si>
  <si>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</si>
  <si>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</si>
  <si>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</si>
  <si>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</si>
  <si>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</si>
  <si>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</si>
  <si>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</si>
  <si>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</si>
  <si>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</si>
  <si>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</si>
  <si>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</si>
  <si>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</si>
  <si>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</si>
  <si>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</si>
  <si>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</si>
  <si>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</si>
  <si>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</si>
  <si>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</si>
  <si>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</si>
  <si>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</si>
  <si>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</si>
  <si>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</si>
  <si>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</si>
  <si>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</si>
  <si>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</si>
  <si>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</si>
  <si>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</si>
  <si>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</si>
  <si>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</si>
  <si>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</si>
  <si>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</si>
  <si>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</si>
  <si>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</si>
  <si>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</si>
  <si>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</si>
  <si>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</si>
  <si>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</si>
  <si>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</si>
  <si>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</si>
  <si>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</si>
  <si>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</si>
  <si>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</si>
  <si>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</si>
  <si>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</si>
  <si>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</si>
  <si>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</si>
  <si>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</si>
  <si>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</si>
  <si>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</si>
  <si>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</si>
  <si>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</si>
  <si>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</si>
  <si>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</si>
  <si>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</si>
  <si>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</si>
  <si>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</si>
  <si>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</si>
  <si>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</si>
  <si>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</si>
  <si>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</si>
  <si>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</si>
  <si>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</si>
  <si>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</si>
  <si>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</si>
  <si>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</si>
  <si>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</si>
  <si>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</si>
  <si>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</si>
  <si>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</si>
  <si>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</si>
  <si>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</si>
  <si>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</si>
  <si>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</si>
  <si>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</si>
  <si>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</si>
  <si>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</si>
  <si>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</si>
  <si>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</si>
  <si>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</si>
  <si>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</si>
  <si>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</si>
  <si>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</si>
  <si>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</si>
  <si>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</si>
  <si>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</si>
  <si>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</si>
  <si>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</si>
  <si>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</si>
  <si>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</si>
  <si>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</si>
  <si>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</si>
  <si>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</si>
  <si>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</si>
  <si>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</si>
  <si>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</si>
  <si>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</si>
  <si>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</si>
  <si>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</si>
  <si>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</si>
  <si>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</si>
  <si>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</si>
  <si>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</si>
  <si>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</si>
  <si>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</si>
  <si>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</si>
  <si>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</si>
  <si>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</si>
  <si>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</si>
  <si>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</si>
  <si>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</si>
  <si>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</si>
  <si>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</si>
  <si>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</si>
  <si>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</si>
  <si>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</si>
  <si>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</si>
  <si>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</si>
  <si>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</si>
  <si>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</si>
  <si>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</si>
  <si>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</si>
  <si>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</si>
  <si>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</si>
  <si>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</si>
  <si>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</si>
  <si>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</si>
  <si>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</si>
  <si>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</si>
  <si>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</si>
  <si>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</si>
  <si>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</si>
  <si>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</si>
  <si>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</si>
  <si>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</si>
  <si>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</si>
  <si>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</si>
  <si>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</si>
  <si>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</si>
  <si>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</si>
  <si>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</si>
  <si>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</si>
  <si>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</si>
  <si>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</si>
  <si>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</si>
  <si>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</si>
  <si>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</si>
  <si>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</si>
  <si>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</si>
  <si>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</si>
  <si>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</si>
  <si>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</si>
  <si>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</si>
  <si>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</si>
  <si>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</si>
  <si>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</si>
  <si>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</si>
  <si>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</si>
  <si>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</si>
  <si>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</si>
  <si>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</si>
  <si>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</si>
  <si>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</si>
  <si>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</si>
  <si>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</si>
  <si>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</si>
  <si>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</si>
  <si>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</si>
  <si>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</si>
  <si>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</si>
  <si>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</si>
  <si>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</si>
  <si>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</si>
  <si>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</si>
  <si>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</si>
  <si>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</si>
  <si>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</si>
  <si>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</si>
  <si>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</si>
  <si>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</si>
  <si>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</si>
  <si>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</si>
  <si>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</si>
  <si>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</si>
  <si>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</si>
  <si>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</si>
  <si>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</si>
  <si>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</si>
  <si>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</si>
  <si>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</si>
  <si>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</si>
  <si>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</si>
  <si>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</si>
  <si>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</si>
  <si>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</si>
  <si>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</si>
  <si>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</si>
  <si>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</si>
  <si>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</si>
  <si>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</si>
  <si>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</si>
  <si>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</si>
  <si>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</si>
  <si>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</si>
  <si>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</si>
  <si>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</si>
  <si>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</si>
  <si>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</si>
  <si>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</si>
  <si>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</si>
  <si>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</si>
  <si>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</si>
  <si>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</si>
  <si>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</si>
  <si>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</si>
  <si>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</si>
  <si>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</si>
  <si>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</si>
  <si>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</si>
  <si>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</si>
  <si>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</si>
  <si>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</si>
  <si>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</si>
  <si>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</si>
  <si>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</si>
  <si>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</si>
  <si>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</si>
  <si>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</si>
  <si>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</si>
  <si>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</si>
  <si>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</si>
  <si>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</si>
  <si>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</si>
  <si>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</si>
  <si>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</si>
  <si>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</si>
  <si>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</si>
  <si>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</si>
  <si>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</si>
  <si>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</si>
  <si>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</si>
  <si>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</si>
  <si>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</si>
  <si>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</si>
  <si>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</si>
  <si>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</si>
  <si>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</si>
  <si>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</si>
  <si>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</si>
  <si>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</si>
  <si>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</si>
  <si>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</si>
  <si>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</si>
  <si>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</si>
  <si>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</si>
  <si>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</si>
  <si>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</si>
  <si>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</si>
  <si>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</si>
  <si>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</si>
  <si>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</si>
  <si>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</si>
  <si>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</si>
  <si>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</si>
  <si>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</si>
  <si>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</si>
  <si>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</si>
  <si>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</si>
  <si>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</si>
  <si>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</si>
  <si>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</si>
  <si>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</si>
  <si>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</si>
  <si>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</si>
  <si>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</si>
  <si>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</si>
  <si>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</si>
  <si>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</si>
  <si>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</si>
  <si>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</si>
  <si>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</si>
  <si>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</si>
  <si>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</si>
  <si>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</si>
  <si>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</si>
  <si>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</si>
  <si>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</si>
  <si>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</si>
  <si>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</si>
  <si>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</si>
  <si>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</si>
  <si>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</si>
  <si>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</si>
  <si>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</si>
  <si>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</si>
  <si>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</si>
  <si>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</si>
  <si>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</si>
  <si>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</si>
  <si>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</si>
  <si>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</si>
  <si>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</si>
  <si>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</si>
  <si>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</si>
  <si>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</si>
  <si>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</si>
  <si>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</si>
  <si>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</si>
  <si>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</si>
  <si>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</si>
  <si>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</si>
  <si>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</si>
  <si>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</si>
  <si>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</si>
  <si>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</si>
  <si>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</si>
  <si>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</si>
  <si>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</si>
  <si>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</si>
  <si>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</si>
  <si>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</si>
  <si>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</si>
  <si>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</si>
  <si>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</si>
  <si>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</si>
  <si>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</si>
  <si>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</si>
  <si>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</si>
  <si>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</si>
  <si>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</si>
  <si>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</si>
  <si>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</si>
  <si>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</si>
  <si>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</si>
  <si>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</si>
  <si>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</si>
  <si>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</si>
  <si>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</si>
  <si>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</si>
  <si>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</si>
  <si>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</si>
  <si>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</si>
  <si>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</si>
  <si>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</si>
  <si>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</si>
  <si>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</si>
  <si>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</si>
  <si>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</si>
  <si>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</si>
  <si>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</si>
  <si>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</si>
  <si>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</si>
  <si>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</si>
  <si>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</si>
  <si>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</si>
  <si>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</si>
  <si>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</si>
  <si>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</si>
  <si>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</si>
  <si>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</si>
  <si>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</si>
  <si>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</si>
  <si>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</si>
  <si>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</si>
  <si>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</si>
  <si>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</si>
  <si>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</si>
  <si>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</si>
  <si>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</si>
  <si>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</si>
  <si>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</si>
  <si>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</si>
  <si>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</si>
  <si>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</si>
  <si>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</si>
  <si>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</si>
  <si>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</si>
  <si>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</si>
  <si>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</si>
  <si>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</si>
  <si>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</si>
  <si>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</si>
  <si>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</si>
  <si>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</si>
  <si>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</si>
  <si>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</si>
  <si>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</si>
  <si>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</si>
  <si>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</si>
  <si>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</si>
  <si>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</si>
  <si>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</si>
  <si>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</si>
  <si>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</si>
  <si>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</si>
  <si>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</si>
  <si>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</si>
  <si>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</si>
  <si>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</si>
  <si>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</si>
  <si>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</si>
  <si>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</si>
  <si>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</si>
  <si>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</si>
  <si>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</si>
  <si>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</si>
  <si>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</si>
  <si>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</si>
  <si>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</si>
  <si>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</si>
  <si>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</si>
  <si>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</si>
  <si>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</si>
  <si>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</si>
  <si>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</si>
  <si>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</si>
  <si>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</si>
  <si>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</si>
  <si>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</si>
  <si>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</si>
  <si>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</si>
  <si>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</si>
  <si>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</si>
  <si>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</si>
  <si>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</si>
  <si>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</si>
  <si>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</si>
  <si>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</si>
  <si>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</si>
  <si>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</si>
  <si>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</si>
  <si>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</si>
  <si>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</si>
  <si>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</si>
  <si>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</si>
  <si>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</si>
  <si>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</si>
  <si>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</si>
  <si>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</si>
  <si>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</si>
  <si>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</si>
  <si>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</si>
  <si>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</si>
  <si>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</si>
  <si>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</si>
  <si>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</si>
  <si>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</si>
  <si>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</si>
  <si>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</si>
  <si>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</si>
  <si>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</si>
  <si>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</si>
  <si>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</si>
  <si>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</si>
  <si>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</si>
  <si>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</si>
  <si>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</si>
  <si>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</si>
  <si>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</si>
  <si>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</si>
  <si>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</si>
  <si>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</si>
  <si>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</si>
  <si>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</si>
  <si>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</si>
  <si>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</si>
  <si>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</si>
  <si>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</si>
  <si>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</si>
  <si>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</si>
  <si>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</si>
  <si>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</si>
  <si>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</si>
  <si>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</si>
  <si>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</si>
  <si>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</si>
  <si>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</si>
  <si>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</si>
  <si>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</si>
  <si>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</si>
  <si>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</si>
  <si>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</si>
  <si>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</si>
  <si>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</si>
  <si>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</si>
  <si>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</si>
  <si>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</si>
  <si>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</si>
  <si>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</si>
  <si>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</si>
  <si>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</si>
  <si>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</si>
  <si>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</si>
  <si>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</si>
  <si>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</si>
  <si>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</si>
  <si>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</si>
  <si>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</si>
  <si>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</si>
  <si>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</si>
  <si>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</si>
  <si>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</si>
  <si>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</si>
  <si>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</si>
  <si>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</si>
  <si>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</si>
  <si>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</si>
  <si>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</si>
  <si>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</si>
  <si>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</si>
  <si>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</si>
  <si>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</si>
  <si>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</si>
  <si>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</si>
  <si>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</si>
  <si>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</si>
  <si>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</si>
  <si>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</si>
  <si>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</si>
  <si>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</si>
  <si>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</si>
  <si>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</si>
  <si>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</si>
  <si>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</si>
  <si>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</si>
  <si>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</si>
  <si>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</si>
  <si>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</si>
  <si>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</si>
  <si>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</si>
  <si>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</si>
  <si>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</si>
  <si>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</si>
  <si>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</si>
  <si>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</si>
  <si>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</si>
  <si>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</si>
  <si>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</si>
  <si>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</si>
  <si>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</si>
  <si>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</si>
  <si>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</si>
  <si>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</si>
  <si>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</si>
  <si>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</si>
  <si>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</si>
  <si>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</si>
  <si>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</si>
  <si>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</si>
  <si>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</si>
  <si>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</si>
  <si>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</si>
  <si>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</si>
  <si>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</si>
  <si>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</si>
  <si>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</si>
  <si>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</si>
  <si>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</si>
  <si>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</si>
  <si>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</si>
  <si>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</si>
  <si>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</si>
  <si>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</si>
  <si>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</si>
  <si>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</si>
  <si>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</si>
  <si>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</si>
  <si>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</si>
  <si>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</si>
  <si>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</si>
  <si>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</si>
  <si>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</si>
  <si>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</si>
  <si>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</si>
  <si>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</si>
  <si>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</si>
  <si>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</si>
  <si>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</si>
  <si>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</si>
  <si>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</si>
  <si>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</si>
  <si>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</si>
  <si>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</si>
  <si>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</si>
  <si>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</si>
  <si>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</si>
  <si>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</si>
  <si>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</si>
  <si>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</si>
  <si>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</si>
  <si>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</si>
  <si>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</si>
  <si>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</si>
  <si>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</si>
  <si>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</si>
  <si>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</si>
  <si>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</si>
  <si>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</si>
  <si>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</si>
  <si>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</si>
  <si>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</si>
  <si>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</si>
  <si>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</si>
  <si>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</si>
  <si>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</si>
  <si>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</si>
  <si>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</si>
  <si>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</si>
  <si>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</si>
  <si>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</si>
  <si>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</si>
  <si>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</si>
  <si>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</si>
  <si>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</si>
  <si>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</si>
  <si>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</si>
  <si>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</si>
  <si>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</si>
  <si>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</si>
  <si>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</si>
  <si>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</si>
  <si>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</si>
  <si>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</si>
  <si>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</si>
  <si>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</si>
  <si>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</si>
  <si>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</si>
  <si>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</si>
  <si>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</si>
  <si>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</si>
  <si>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</si>
  <si>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</si>
  <si>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</si>
  <si>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</si>
  <si>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</si>
  <si>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</si>
  <si>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</si>
  <si>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</si>
  <si>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</si>
  <si>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</si>
  <si>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</si>
  <si>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</si>
  <si>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</si>
  <si>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</si>
  <si>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</si>
  <si>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</si>
  <si>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</si>
  <si>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</si>
  <si>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</si>
  <si>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</si>
  <si>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</si>
  <si>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</si>
  <si>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</si>
  <si>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</si>
  <si>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</si>
  <si>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</si>
  <si>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</si>
  <si>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</si>
  <si>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</si>
  <si>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</si>
  <si>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</si>
  <si>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</si>
  <si>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</si>
  <si>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</si>
  <si>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</si>
  <si>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</si>
  <si>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</si>
  <si>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</si>
  <si>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</si>
  <si>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</si>
  <si>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</si>
  <si>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</si>
  <si>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</si>
  <si>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</si>
  <si>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</si>
  <si>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</si>
  <si>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</si>
  <si>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</si>
  <si>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</si>
  <si>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</si>
  <si>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</si>
  <si>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</si>
  <si>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</si>
  <si>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</si>
  <si>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</si>
  <si>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</si>
  <si>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</si>
  <si>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</si>
  <si>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</si>
  <si>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</si>
  <si>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</si>
  <si>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</si>
  <si>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</si>
  <si>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</si>
  <si>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</si>
  <si>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</si>
  <si>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</si>
  <si>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</si>
  <si>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</si>
  <si>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</si>
  <si>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</si>
  <si>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</si>
  <si>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</si>
  <si>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</si>
  <si>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</si>
  <si>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</si>
  <si>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</si>
  <si>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</si>
  <si>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</si>
  <si>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</si>
  <si>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</si>
  <si>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</si>
  <si>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</si>
  <si>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</si>
  <si>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</si>
  <si>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</si>
  <si>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</si>
  <si>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</si>
  <si>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</si>
  <si>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</si>
  <si>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</si>
  <si>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</si>
  <si>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</si>
  <si>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</si>
  <si>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</si>
  <si>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</si>
  <si>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</si>
  <si>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</si>
  <si>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</si>
  <si>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</si>
  <si>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</si>
  <si>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</si>
  <si>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</si>
  <si>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</si>
  <si>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</si>
  <si>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</si>
  <si>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</si>
  <si>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</si>
  <si>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</si>
  <si>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</si>
  <si>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</si>
  <si>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</si>
  <si>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</si>
  <si>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</si>
  <si>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</si>
  <si>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</si>
  <si>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</si>
  <si>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</si>
  <si>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</si>
  <si>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</si>
  <si>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</si>
  <si>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</si>
  <si>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</si>
  <si>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</si>
  <si>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</si>
  <si>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</si>
  <si>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</si>
  <si>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</si>
  <si>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</si>
  <si>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</si>
  <si>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</si>
  <si>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</si>
  <si>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</si>
  <si>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</si>
  <si>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</si>
  <si>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</si>
  <si>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</si>
  <si>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</si>
  <si>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</si>
  <si>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</si>
  <si>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</si>
  <si>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</si>
  <si>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</si>
  <si>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</si>
  <si>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</si>
  <si>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</si>
  <si>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</si>
  <si>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</si>
  <si>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</si>
  <si>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</si>
  <si>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</si>
  <si>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</si>
  <si>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</si>
  <si>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</si>
  <si>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</si>
  <si>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</si>
  <si>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</si>
  <si>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</si>
  <si>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</si>
  <si>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</si>
  <si>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</si>
  <si>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</si>
  <si>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</si>
  <si>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</si>
  <si>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</si>
  <si>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</si>
  <si>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</si>
  <si>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</si>
  <si>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</si>
  <si>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</si>
  <si>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</si>
  <si>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</si>
  <si>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</si>
  <si>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</si>
  <si>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</si>
  <si>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</si>
  <si>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</si>
  <si>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</si>
  <si>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</si>
  <si>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</si>
  <si>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</si>
  <si>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</si>
  <si>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</si>
  <si>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</si>
  <si>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</si>
  <si>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</si>
  <si>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</si>
  <si>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</si>
  <si>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</si>
  <si>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</si>
  <si>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</si>
  <si>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</si>
  <si>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</si>
  <si>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</si>
  <si>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</si>
  <si>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</si>
  <si>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</si>
  <si>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</si>
  <si>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</si>
  <si>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</si>
  <si>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</si>
  <si>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</si>
  <si>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</si>
  <si>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</si>
  <si>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</si>
  <si>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</si>
  <si>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</si>
  <si>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</si>
  <si>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</si>
  <si>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</si>
  <si>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</si>
  <si>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</si>
  <si>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</si>
  <si>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</si>
  <si>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</si>
  <si>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</si>
  <si>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</si>
  <si>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</si>
  <si>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</si>
  <si>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</si>
  <si>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</si>
  <si>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</si>
  <si>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</si>
  <si>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</si>
  <si>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</si>
  <si>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</si>
  <si>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</si>
  <si>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</si>
  <si>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</si>
  <si>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</si>
  <si>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</si>
  <si>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</si>
  <si>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</si>
  <si>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</si>
  <si>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</si>
  <si>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</si>
  <si>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</si>
  <si>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</si>
  <si>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</si>
  <si>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</si>
  <si>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</si>
  <si>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</si>
  <si>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</si>
  <si>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</si>
  <si>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</si>
  <si>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</si>
  <si>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</si>
  <si>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</si>
  <si>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</si>
  <si>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</si>
  <si>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</si>
  <si>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</si>
  <si>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</si>
  <si>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</si>
  <si>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</si>
  <si>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</si>
  <si>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</si>
  <si>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</si>
  <si>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</si>
  <si>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</si>
  <si>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</si>
  <si>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</si>
  <si>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</si>
  <si>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</si>
  <si>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</si>
  <si>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</si>
  <si>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</si>
  <si>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</si>
  <si>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</si>
  <si>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</si>
  <si>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</si>
  <si>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</si>
  <si>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</si>
  <si>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</si>
  <si>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</si>
  <si>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</si>
  <si>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</si>
  <si>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</si>
  <si>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</si>
  <si>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</si>
  <si>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</si>
  <si>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</si>
  <si>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</si>
  <si>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</si>
  <si>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</si>
  <si>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</si>
  <si>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</si>
  <si>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</si>
  <si>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</si>
  <si>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</si>
  <si>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</si>
  <si>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</si>
  <si>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</si>
  <si>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</si>
  <si>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</si>
  <si>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</si>
  <si>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</si>
  <si>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</si>
  <si>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</si>
  <si>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</si>
  <si>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</si>
  <si>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</si>
  <si>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</si>
  <si>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</si>
  <si>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</si>
  <si>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</si>
  <si>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</si>
  <si>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</si>
  <si>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</si>
  <si>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</si>
  <si>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</si>
  <si>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</si>
  <si>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</si>
  <si>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</si>
  <si>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</si>
  <si>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</si>
  <si>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</si>
  <si>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</si>
  <si>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</si>
  <si>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</si>
  <si>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</si>
  <si>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</si>
  <si>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</si>
  <si>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</si>
  <si>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</si>
  <si>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</si>
  <si>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</si>
  <si>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</si>
  <si>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</si>
  <si>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</si>
  <si>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</si>
  <si>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</si>
  <si>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</si>
  <si>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</si>
  <si>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</si>
  <si>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</si>
  <si>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</si>
  <si>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</si>
  <si>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</si>
  <si>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</si>
  <si>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</si>
  <si>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</si>
  <si>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</si>
  <si>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</si>
  <si>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</si>
  <si>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</si>
  <si>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</si>
  <si>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</si>
  <si>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</si>
  <si>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</si>
  <si>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</si>
  <si>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</si>
  <si>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</si>
  <si>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</si>
  <si>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</si>
  <si>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</si>
  <si>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</si>
  <si>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</si>
  <si>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</si>
  <si>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</si>
  <si>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</si>
  <si>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</si>
  <si>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</si>
  <si>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</si>
  <si>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</si>
  <si>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</si>
  <si>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</si>
  <si>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</si>
  <si>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</si>
  <si>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</si>
  <si>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</si>
  <si>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</si>
  <si>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</si>
  <si>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</si>
  <si>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</si>
  <si>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</si>
  <si>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</si>
  <si>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</si>
  <si>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</si>
  <si>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</si>
  <si>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</si>
  <si>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</si>
  <si>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</si>
  <si>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</si>
  <si>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</si>
  <si>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</si>
  <si>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</si>
  <si>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</si>
  <si>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</si>
  <si>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</si>
  <si>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</si>
  <si>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</si>
  <si>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</si>
  <si>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</si>
  <si>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</si>
  <si>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</si>
  <si>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</si>
  <si>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</si>
  <si>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</si>
  <si>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</si>
  <si>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</si>
  <si>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</si>
  <si>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</si>
  <si>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</si>
  <si>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</si>
  <si>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</si>
  <si>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</si>
  <si>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</si>
  <si>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</si>
  <si>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</si>
  <si>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</si>
  <si>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</si>
  <si>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</si>
  <si>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</si>
  <si>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</si>
  <si>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</si>
  <si>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</si>
  <si>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</si>
  <si>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</si>
  <si>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</si>
  <si>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</si>
  <si>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</si>
  <si>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</si>
  <si>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</si>
  <si>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</si>
  <si>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</si>
  <si>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</si>
  <si>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</si>
  <si>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</si>
  <si>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</si>
  <si>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</si>
  <si>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</si>
  <si>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</si>
  <si>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</si>
  <si>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</si>
  <si>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</si>
  <si>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</si>
  <si>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</si>
  <si>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</si>
  <si>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</si>
  <si>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</si>
  <si>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</si>
  <si>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</si>
  <si>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</si>
  <si>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</si>
  <si>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</si>
  <si>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</si>
  <si>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</si>
  <si>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</si>
  <si>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</si>
  <si>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</si>
  <si>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</si>
  <si>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</si>
  <si>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</si>
  <si>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</si>
  <si>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</si>
  <si>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</si>
  <si>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</si>
  <si>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</si>
  <si>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</si>
  <si>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</si>
  <si>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</si>
  <si>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</si>
  <si>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</si>
  <si>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</si>
  <si>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</si>
  <si>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</si>
  <si>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</si>
  <si>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</si>
  <si>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</si>
  <si>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</si>
  <si>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</si>
  <si>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</si>
  <si>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</si>
  <si>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</si>
  <si>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</si>
  <si>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</si>
  <si>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</si>
  <si>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</si>
  <si>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</si>
  <si>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</si>
  <si>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</si>
  <si>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</si>
  <si>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</si>
  <si>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</si>
  <si>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</si>
  <si>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</si>
  <si>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</si>
  <si>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</si>
  <si>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</si>
  <si>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</si>
  <si>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</si>
  <si>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</si>
  <si>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</si>
  <si>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</si>
  <si>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</si>
  <si>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</si>
  <si>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</si>
  <si>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</si>
  <si>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</si>
  <si>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</si>
  <si>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</si>
  <si>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</si>
  <si>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</si>
  <si>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</si>
  <si>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</si>
  <si>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</si>
  <si>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</si>
  <si>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</si>
  <si>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</si>
  <si>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</si>
  <si>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</si>
  <si>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</si>
  <si>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</si>
  <si>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</si>
  <si>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</si>
  <si>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</si>
  <si>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</si>
  <si>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</si>
  <si>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</si>
  <si>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</si>
  <si>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</si>
  <si>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</si>
  <si>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</si>
  <si>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</si>
  <si>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</si>
  <si>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</si>
  <si>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</si>
  <si>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</si>
  <si>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</si>
  <si>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</si>
  <si>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</si>
  <si>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</si>
  <si>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</si>
  <si>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</si>
  <si>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</si>
  <si>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</si>
  <si>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</si>
  <si>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</si>
  <si>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</si>
  <si>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</si>
  <si>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</si>
  <si>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</si>
  <si>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</si>
  <si>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</si>
  <si>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</si>
  <si>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</si>
  <si>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</si>
  <si>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</si>
  <si>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</si>
  <si>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</si>
  <si>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</si>
  <si>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</si>
  <si>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</si>
  <si>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</si>
  <si>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</si>
  <si>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</si>
  <si>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</si>
  <si>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</si>
  <si>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</si>
  <si>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</si>
  <si>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</si>
  <si>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</si>
  <si>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</si>
  <si>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</si>
  <si>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</si>
  <si>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</si>
  <si>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</si>
  <si>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</si>
  <si>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</si>
  <si>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</si>
  <si>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</si>
  <si>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</si>
  <si>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</si>
  <si>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</si>
  <si>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</si>
  <si>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</si>
  <si>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</si>
  <si>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</si>
  <si>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</si>
  <si>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</si>
  <si>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</si>
  <si>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</si>
  <si>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</si>
  <si>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</si>
  <si>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</si>
  <si>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</si>
  <si>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</si>
  <si>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</si>
  <si>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</si>
  <si>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</si>
  <si>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</si>
  <si>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</si>
  <si>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</si>
  <si>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</si>
  <si>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</si>
  <si>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</si>
  <si>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</si>
  <si>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</si>
  <si>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</si>
  <si>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</si>
  <si>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</si>
  <si>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</si>
  <si>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</si>
  <si>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</si>
  <si>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</si>
  <si>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</si>
  <si>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</si>
  <si>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</si>
  <si>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</si>
  <si>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</si>
  <si>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</si>
  <si>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</si>
  <si>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</si>
  <si>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</si>
  <si>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</si>
  <si>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</si>
  <si>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</si>
  <si>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</si>
  <si>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</si>
  <si>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</si>
  <si>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</si>
  <si>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</si>
  <si>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</si>
  <si>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</si>
  <si>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</si>
  <si>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</si>
  <si>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</si>
  <si>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</si>
  <si>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</si>
  <si>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</si>
  <si>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</si>
  <si>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</si>
  <si>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</si>
  <si>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</si>
  <si>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</si>
  <si>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</si>
  <si>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</si>
  <si>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</si>
  <si>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</si>
  <si>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</si>
  <si>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</si>
  <si>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</si>
  <si>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</si>
  <si>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</si>
  <si>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</si>
  <si>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</si>
  <si>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</si>
  <si>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</si>
  <si>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</si>
  <si>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</si>
  <si>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</si>
  <si>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</si>
  <si>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</si>
  <si>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</si>
  <si>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</si>
  <si>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</si>
  <si>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</si>
  <si>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</si>
  <si>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</si>
  <si>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</si>
  <si>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</si>
  <si>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</si>
  <si>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</si>
  <si>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</si>
  <si>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</si>
  <si>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</si>
  <si>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</si>
  <si>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</si>
  <si>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</si>
  <si>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</si>
  <si>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</si>
  <si>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</si>
  <si>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</si>
  <si>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</si>
  <si>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</si>
  <si>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</si>
  <si>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</si>
  <si>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</si>
  <si>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</si>
  <si>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</si>
  <si>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</si>
  <si>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</si>
  <si>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</si>
  <si>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</si>
  <si>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</si>
  <si>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</si>
  <si>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</si>
  <si>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</si>
  <si>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</si>
  <si>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</si>
  <si>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</si>
  <si>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</si>
  <si>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</si>
  <si>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</si>
  <si>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</si>
  <si>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</si>
  <si>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</si>
  <si>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</si>
  <si>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</si>
  <si>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</si>
  <si>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</si>
  <si>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</si>
  <si>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</si>
  <si>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</si>
  <si>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</si>
  <si>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</si>
  <si>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</si>
  <si>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</si>
  <si>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</si>
  <si>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</si>
  <si>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</si>
  <si>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</si>
  <si>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</si>
  <si>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</si>
  <si>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</si>
  <si>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</si>
  <si>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</si>
  <si>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</si>
  <si>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</si>
  <si>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</si>
  <si>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</si>
  <si>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</si>
  <si>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</si>
  <si>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</si>
  <si>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</si>
  <si>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</si>
  <si>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</si>
  <si>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</si>
  <si>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</si>
  <si>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</si>
  <si>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</si>
  <si>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</si>
  <si>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</si>
  <si>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</si>
  <si>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</si>
  <si>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</si>
  <si>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</si>
  <si>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</si>
  <si>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</si>
  <si>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</si>
  <si>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</si>
  <si>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</si>
  <si>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</si>
  <si>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</si>
  <si>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</si>
  <si>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</si>
  <si>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</si>
  <si>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</si>
  <si>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</si>
  <si>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</si>
  <si>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</si>
  <si>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</si>
  <si>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</si>
  <si>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</si>
  <si>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</si>
  <si>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</si>
  <si>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</si>
  <si>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</si>
  <si>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</si>
  <si>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</si>
  <si>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</si>
  <si>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</si>
  <si>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</si>
  <si>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</si>
  <si>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</si>
  <si>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</si>
  <si>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</si>
  <si>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</si>
  <si>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</si>
  <si>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</si>
  <si>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</si>
  <si>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</si>
  <si>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</si>
  <si>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</si>
  <si>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</si>
  <si>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</si>
  <si>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</si>
  <si>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</si>
  <si>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</si>
  <si>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</si>
  <si>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</si>
  <si>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</si>
  <si>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</si>
  <si>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</si>
  <si>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</si>
  <si>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</si>
  <si>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</si>
  <si>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</si>
  <si>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</si>
  <si>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</si>
  <si>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</si>
  <si>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</si>
  <si>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</si>
  <si>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</si>
  <si>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</si>
  <si>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</si>
  <si>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</si>
  <si>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</si>
  <si>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</si>
  <si>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</si>
  <si>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</si>
  <si>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</si>
  <si>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</si>
  <si>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</si>
  <si>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</si>
  <si>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</si>
  <si>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</si>
  <si>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</si>
  <si>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</si>
  <si>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</si>
  <si>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</si>
  <si>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</si>
  <si>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</si>
  <si>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</si>
  <si>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</si>
  <si>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</si>
  <si>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</si>
  <si>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</si>
  <si>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</si>
  <si>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</si>
  <si>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</si>
  <si>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</si>
  <si>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</si>
  <si>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</si>
  <si>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</si>
  <si>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</si>
  <si>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</si>
  <si>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</si>
  <si>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</si>
  <si>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</si>
  <si>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</si>
  <si>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</si>
  <si>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</si>
  <si>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</si>
  <si>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</si>
  <si>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</si>
  <si>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</si>
  <si>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</si>
  <si>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</si>
  <si>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</si>
  <si>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</si>
  <si>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</si>
  <si>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</si>
  <si>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</si>
  <si>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</si>
  <si>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</si>
  <si>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</si>
  <si>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</si>
  <si>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</si>
  <si>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</si>
  <si>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</si>
  <si>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</si>
  <si>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</si>
  <si>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</si>
  <si>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</si>
  <si>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</si>
  <si>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</si>
  <si>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</si>
  <si>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</si>
  <si>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</si>
  <si>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</si>
  <si>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</si>
  <si>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</si>
  <si>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</si>
  <si>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</si>
  <si>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</si>
  <si>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</si>
  <si>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</si>
  <si>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</si>
  <si>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</si>
  <si>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</si>
  <si>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</si>
  <si>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</si>
  <si>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</si>
  <si>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</si>
  <si>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</si>
  <si>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</si>
  <si>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</si>
  <si>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</si>
  <si>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</si>
  <si>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</si>
  <si>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</si>
  <si>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</si>
  <si>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</si>
  <si>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</si>
  <si>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</si>
  <si>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</si>
  <si>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</si>
  <si>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</si>
  <si>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</si>
  <si>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</si>
  <si>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</si>
  <si>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</si>
  <si>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</si>
  <si>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</si>
  <si>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</si>
  <si>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</si>
  <si>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</si>
  <si>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</si>
  <si>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</si>
  <si>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</si>
  <si>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</si>
  <si>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</si>
  <si>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</si>
  <si>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</si>
  <si>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</si>
  <si>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</si>
  <si>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</si>
  <si>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</si>
  <si>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</si>
  <si>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</si>
  <si>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</si>
  <si>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</si>
  <si>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</si>
  <si>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</si>
  <si>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</si>
  <si>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</si>
  <si>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</si>
  <si>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</si>
  <si>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</si>
  <si>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</si>
  <si>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</si>
  <si>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</si>
  <si>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</si>
  <si>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</si>
  <si>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</si>
  <si>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</si>
  <si>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</si>
  <si>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</si>
  <si>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</si>
  <si>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</si>
  <si>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</si>
  <si>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</si>
  <si>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</si>
  <si>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</si>
  <si>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</si>
  <si>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</si>
  <si>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</si>
  <si>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</si>
  <si>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</si>
  <si>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</si>
  <si>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</si>
  <si>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</si>
  <si>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</si>
  <si>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</si>
  <si>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</si>
  <si>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</si>
  <si>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</si>
  <si>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</si>
  <si>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</si>
  <si>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</si>
  <si>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</si>
  <si>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</si>
  <si>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</si>
  <si>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</si>
  <si>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</si>
  <si>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</si>
  <si>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</si>
  <si>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</si>
  <si>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</si>
  <si>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</si>
  <si>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</si>
  <si>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</si>
  <si>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</si>
  <si>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</si>
  <si>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</si>
  <si>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</si>
  <si>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</si>
  <si>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</si>
  <si>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</si>
  <si>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</si>
  <si>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</si>
  <si>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</si>
  <si>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</si>
  <si>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</si>
  <si>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</si>
  <si>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</si>
  <si>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</si>
  <si>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</si>
  <si>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</si>
  <si>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</si>
  <si>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</si>
  <si>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</si>
  <si>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</si>
  <si>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</si>
  <si>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</si>
  <si>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</si>
  <si>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</si>
  <si>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</si>
  <si>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</si>
  <si>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</si>
  <si>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</si>
  <si>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</si>
  <si>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</si>
  <si>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</si>
  <si>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</si>
  <si>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</si>
  <si>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</si>
  <si>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</si>
  <si>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</si>
  <si>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</si>
  <si>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</si>
  <si>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</si>
  <si>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</si>
  <si>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</si>
  <si>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</si>
  <si>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</si>
  <si>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</si>
  <si>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</si>
  <si>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</si>
  <si>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</si>
  <si>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</si>
  <si>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</si>
  <si>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</si>
  <si>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</si>
  <si>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</si>
  <si>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</si>
  <si>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</si>
  <si>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</si>
  <si>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</si>
  <si>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</si>
  <si>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</si>
  <si>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</si>
  <si>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</si>
  <si>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</si>
  <si>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</si>
  <si>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</si>
  <si>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</si>
  <si>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</si>
  <si>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</si>
  <si>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</si>
  <si>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</si>
  <si>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</si>
  <si>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</si>
  <si>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</si>
  <si>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</si>
  <si>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</si>
  <si>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</si>
  <si>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</si>
  <si>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</si>
  <si>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</si>
  <si>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</si>
  <si>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</si>
  <si>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</si>
  <si>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</si>
  <si>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</si>
  <si>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</si>
  <si>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</si>
  <si>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</si>
  <si>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</si>
  <si>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</si>
  <si>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</si>
  <si>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</si>
  <si>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</si>
  <si>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</si>
  <si>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</si>
  <si>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</si>
  <si>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</si>
  <si>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</si>
  <si>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</si>
  <si>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</si>
  <si>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</si>
  <si>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</si>
  <si>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</si>
  <si>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</si>
  <si>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</si>
  <si>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</si>
  <si>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</si>
  <si>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</si>
  <si>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</si>
  <si>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</si>
  <si>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</si>
  <si>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</si>
  <si>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</si>
  <si>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</si>
  <si>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</si>
  <si>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</si>
  <si>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</si>
  <si>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</si>
  <si>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</si>
  <si>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</si>
  <si>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</si>
  <si>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</si>
  <si>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</si>
  <si>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</si>
  <si>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</si>
  <si>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</si>
  <si>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</si>
  <si>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</si>
  <si>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</si>
  <si>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</si>
  <si>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</si>
  <si>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</si>
  <si>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</si>
  <si>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</si>
  <si>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</si>
  <si>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</si>
  <si>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</si>
  <si>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</si>
  <si>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</si>
  <si>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</si>
  <si>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</si>
  <si>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</si>
  <si>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</si>
  <si>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</si>
  <si>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</si>
  <si>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</si>
  <si>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</si>
  <si>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</si>
  <si>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</si>
  <si>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</si>
  <si>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</si>
  <si>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</si>
  <si>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</si>
  <si>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</si>
  <si>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</si>
  <si>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</si>
  <si>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</si>
  <si>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</si>
  <si>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</si>
  <si>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</si>
  <si>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</si>
  <si>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</si>
  <si>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</si>
  <si>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</si>
  <si>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</si>
  <si>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</si>
  <si>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</si>
  <si>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</si>
  <si>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</si>
  <si>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</si>
  <si>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</si>
  <si>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</si>
  <si>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</si>
  <si>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</si>
  <si>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</si>
  <si>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</si>
  <si>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</si>
  <si>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</si>
  <si>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</si>
  <si>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</si>
  <si>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</si>
  <si>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</si>
  <si>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</si>
  <si>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</si>
  <si>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</si>
  <si>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</si>
  <si>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</si>
  <si>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</si>
  <si>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</si>
  <si>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</si>
  <si>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</si>
  <si>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</si>
  <si>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</si>
  <si>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</si>
  <si>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</si>
  <si>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</si>
  <si>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</si>
  <si>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</si>
  <si>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</si>
  <si>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</si>
  <si>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</si>
  <si>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</si>
  <si>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</si>
  <si>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</si>
  <si>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</si>
  <si>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</si>
  <si>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</si>
  <si>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</si>
  <si>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</si>
  <si>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</si>
  <si>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</si>
  <si>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</si>
  <si>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</si>
  <si>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</si>
  <si>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</si>
  <si>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</si>
  <si>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</si>
  <si>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</si>
  <si>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</si>
  <si>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</si>
  <si>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</si>
  <si>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</si>
  <si>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</si>
  <si>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</si>
  <si>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</si>
  <si>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</si>
  <si>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</si>
  <si>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</si>
  <si>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</si>
  <si>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</si>
  <si>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</si>
  <si>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</si>
  <si>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</si>
  <si>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</si>
  <si>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</si>
  <si>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</si>
  <si>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</si>
  <si>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</si>
  <si>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</si>
  <si>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</si>
  <si>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</si>
  <si>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</si>
  <si>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</si>
  <si>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</si>
  <si>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</si>
  <si>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</si>
  <si>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</si>
  <si>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</si>
  <si>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</si>
  <si>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</si>
  <si>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</si>
  <si>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</si>
  <si>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</si>
  <si>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</si>
  <si>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</si>
  <si>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</si>
  <si>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</si>
  <si>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</si>
  <si>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</si>
  <si>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</si>
  <si>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</si>
  <si>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</si>
  <si>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</si>
  <si>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</si>
  <si>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</si>
  <si>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</si>
  <si>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</si>
  <si>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</si>
  <si>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</si>
  <si>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</si>
  <si>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</si>
  <si>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</si>
  <si>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</si>
  <si>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</si>
  <si>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</si>
  <si>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</si>
  <si>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</si>
  <si>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</si>
  <si>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</si>
  <si>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</si>
  <si>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</si>
  <si>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</si>
  <si>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</si>
  <si>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</si>
  <si>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</si>
  <si>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</si>
  <si>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</si>
  <si>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</si>
  <si>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</si>
  <si>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</si>
  <si>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</si>
  <si>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</si>
  <si>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</si>
  <si>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</si>
  <si>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</si>
  <si>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</si>
  <si>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</si>
  <si>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</si>
  <si>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</si>
  <si>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</si>
  <si>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</si>
  <si>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</si>
  <si>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</si>
  <si>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</si>
  <si>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</si>
  <si>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</si>
  <si>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</si>
  <si>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</si>
  <si>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</si>
  <si>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</si>
  <si>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</si>
  <si>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</si>
  <si>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</si>
  <si>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</si>
  <si>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</si>
  <si>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</si>
  <si>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</si>
  <si>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</si>
  <si>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</si>
  <si>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</si>
  <si>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</si>
  <si>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</si>
  <si>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</si>
  <si>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</si>
  <si>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</si>
  <si>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</si>
  <si>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</si>
  <si>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</si>
  <si>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</si>
  <si>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</si>
  <si>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</si>
  <si>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</si>
  <si>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</si>
  <si>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</si>
  <si>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</si>
  <si>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</si>
  <si>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</si>
  <si>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</si>
  <si>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</si>
  <si>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</si>
  <si>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</si>
  <si>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</si>
  <si>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</si>
  <si>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</si>
  <si>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</si>
  <si>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</si>
  <si>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</si>
  <si>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</si>
  <si>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</si>
  <si>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</si>
  <si>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</si>
  <si>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</si>
  <si>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</si>
  <si>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</si>
  <si>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</si>
  <si>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</si>
  <si>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</si>
  <si>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</si>
  <si>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</si>
  <si>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</si>
  <si>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</si>
  <si>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</si>
  <si>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</si>
  <si>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</si>
  <si>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</si>
  <si>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</si>
  <si>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</si>
  <si>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</si>
  <si>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</si>
  <si>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</si>
  <si>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</si>
  <si>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</si>
  <si>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</si>
  <si>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</si>
  <si>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</si>
  <si>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</si>
  <si>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</si>
  <si>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</si>
  <si>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</si>
  <si>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</si>
  <si>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</si>
  <si>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</si>
  <si>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</si>
  <si>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</si>
  <si>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</si>
  <si>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</si>
  <si>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</si>
  <si>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</si>
  <si>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</si>
  <si>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</si>
  <si>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</si>
  <si>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</si>
  <si>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</si>
  <si>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</si>
  <si>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</si>
  <si>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</si>
  <si>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</si>
  <si>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</si>
  <si>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</si>
  <si>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</si>
  <si>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</si>
  <si>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</si>
  <si>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</si>
  <si>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</si>
  <si>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</si>
  <si>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</si>
  <si>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</si>
  <si>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</si>
  <si>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</si>
  <si>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</si>
  <si>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</si>
  <si>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</si>
  <si>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</si>
  <si>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</si>
  <si>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</si>
  <si>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</si>
  <si>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</si>
  <si>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</si>
  <si>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</si>
  <si>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</si>
  <si>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</si>
  <si>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</si>
  <si>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</si>
  <si>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</si>
  <si>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</si>
  <si>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</si>
  <si>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</si>
  <si>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</si>
  <si>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</si>
  <si>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</si>
  <si>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</si>
  <si>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</si>
  <si>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</si>
  <si>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</si>
  <si>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</si>
  <si>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</si>
  <si>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</si>
  <si>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</si>
  <si>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</si>
  <si>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</si>
  <si>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</si>
  <si>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</si>
  <si>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</si>
  <si>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</si>
  <si>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</si>
  <si>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</si>
  <si>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</si>
  <si>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</si>
  <si>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</si>
  <si>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</si>
  <si>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</si>
  <si>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</si>
  <si>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</si>
  <si>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</si>
  <si>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</si>
  <si>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</si>
  <si>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</si>
  <si>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</si>
  <si>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</si>
  <si>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</si>
  <si>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</si>
  <si>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</si>
  <si>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</si>
  <si>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</si>
  <si>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</si>
  <si>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</si>
  <si>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</si>
  <si>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</si>
  <si>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</si>
  <si>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</si>
  <si>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</si>
  <si>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</si>
  <si>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</si>
  <si>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</si>
  <si>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</si>
  <si>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</si>
  <si>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</si>
  <si>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</si>
  <si>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</si>
  <si>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</si>
  <si>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</si>
  <si>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</si>
  <si>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</si>
  <si>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</si>
  <si>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</si>
  <si>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</si>
  <si>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</si>
  <si>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</si>
  <si>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</si>
  <si>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</si>
  <si>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</si>
  <si>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</si>
  <si>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</si>
  <si>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</si>
  <si>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</si>
  <si>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</si>
  <si>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</si>
  <si>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</si>
  <si>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</si>
  <si>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</si>
  <si>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</si>
  <si>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</si>
  <si>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</si>
  <si>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</si>
  <si>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</si>
  <si>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</si>
  <si>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</si>
  <si>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</si>
  <si>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</si>
  <si>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</si>
  <si>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</si>
  <si>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</si>
  <si>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</si>
  <si>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</si>
  <si>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</si>
  <si>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</si>
  <si>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</si>
  <si>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</si>
  <si>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</si>
  <si>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</si>
  <si>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</si>
  <si>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</si>
  <si>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</si>
  <si>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</si>
  <si>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</si>
  <si>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</si>
  <si>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</si>
  <si>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</si>
  <si>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</si>
  <si>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</si>
  <si>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</si>
  <si>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</si>
  <si>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</si>
  <si>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</si>
  <si>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</si>
  <si>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</si>
  <si>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</si>
  <si>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</si>
  <si>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</si>
  <si>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</si>
  <si>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</si>
  <si>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</si>
  <si>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</si>
  <si>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</si>
  <si>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</si>
  <si>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</si>
  <si>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</si>
  <si>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</si>
  <si>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</si>
  <si>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</si>
  <si>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</si>
  <si>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</si>
  <si>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</si>
  <si>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</si>
  <si>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</si>
  <si>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</si>
  <si>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</si>
  <si>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</si>
  <si>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</si>
  <si>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</si>
  <si>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</si>
  <si>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</si>
  <si>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</si>
  <si>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</si>
  <si>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</si>
  <si>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</si>
  <si>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</si>
  <si>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</si>
  <si>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</si>
  <si>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</si>
  <si>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</si>
  <si>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</si>
  <si>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</si>
  <si>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</si>
  <si>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</si>
  <si>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</si>
  <si>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</si>
  <si>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</si>
  <si>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</si>
  <si>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</si>
  <si>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</si>
  <si>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</si>
  <si>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</si>
  <si>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</si>
  <si>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</si>
  <si>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</si>
  <si>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</si>
  <si>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</si>
  <si>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</si>
  <si>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</si>
  <si>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</si>
  <si>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</si>
  <si>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</si>
  <si>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</si>
  <si>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</si>
  <si>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</si>
  <si>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</si>
  <si>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</si>
  <si>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</si>
  <si>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</si>
  <si>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</si>
  <si>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</si>
  <si>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</si>
  <si>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</si>
  <si>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</si>
  <si>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</si>
  <si>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</si>
  <si>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</si>
  <si>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</si>
  <si>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</si>
  <si>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</si>
  <si>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</si>
  <si>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</si>
  <si>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</si>
  <si>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</si>
  <si>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</si>
  <si>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</si>
  <si>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</si>
  <si>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</si>
  <si>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</si>
  <si>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</si>
  <si>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</si>
  <si>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</si>
  <si>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</si>
  <si>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</si>
  <si>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</si>
  <si>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</si>
  <si>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</si>
  <si>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</si>
  <si>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</si>
  <si>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</si>
  <si>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</si>
  <si>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</si>
  <si>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</si>
  <si>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</si>
  <si>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</si>
  <si>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</si>
  <si>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</si>
  <si>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</si>
  <si>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</si>
  <si>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</si>
  <si>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</si>
  <si>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</si>
  <si>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</si>
  <si>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</si>
  <si>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</si>
  <si>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</si>
  <si>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</si>
  <si>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</si>
  <si>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</si>
  <si>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</si>
  <si>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</si>
  <si>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</si>
  <si>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</si>
  <si>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</si>
  <si>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</si>
  <si>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</si>
  <si>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</si>
  <si>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</si>
  <si>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</si>
  <si>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</si>
  <si>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</si>
  <si>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</si>
  <si>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</si>
  <si>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</si>
  <si>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</si>
  <si>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</si>
  <si>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</si>
  <si>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</si>
  <si>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</si>
  <si>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</si>
  <si>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</si>
  <si>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</si>
  <si>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</si>
  <si>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</si>
  <si>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</si>
  <si>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</si>
  <si>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</si>
  <si>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</si>
  <si>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</si>
  <si>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</si>
  <si>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</si>
  <si>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</si>
  <si>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</si>
  <si>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</si>
  <si>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</si>
  <si>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</si>
  <si>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</si>
  <si>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</si>
  <si>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</si>
  <si>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</si>
  <si>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</si>
  <si>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</si>
  <si>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</si>
  <si>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</si>
  <si>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</si>
  <si>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</si>
  <si>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</si>
  <si>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</si>
  <si>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</si>
  <si>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</si>
  <si>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</si>
  <si>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</si>
  <si>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</si>
  <si>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</si>
  <si>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</si>
  <si>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</si>
  <si>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</si>
  <si>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</si>
  <si>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</si>
  <si>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</si>
  <si>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</si>
  <si>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</si>
  <si>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</si>
  <si>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</si>
  <si>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</si>
  <si>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</si>
  <si>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</si>
  <si>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</si>
  <si>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</si>
  <si>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</si>
  <si>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</si>
  <si>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</si>
  <si>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</si>
  <si>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</si>
  <si>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</si>
  <si>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</si>
  <si>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</si>
  <si>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</si>
  <si>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</si>
  <si>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</si>
  <si>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</si>
  <si>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</si>
  <si>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</si>
  <si>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</si>
  <si>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</si>
  <si>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</si>
  <si>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</si>
  <si>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</si>
  <si>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</si>
  <si>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</si>
  <si>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</si>
  <si>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</si>
  <si>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</si>
  <si>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</si>
  <si>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</si>
  <si>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</si>
  <si>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</si>
  <si>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</si>
  <si>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</si>
  <si>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</si>
  <si>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</si>
  <si>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</si>
  <si>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</si>
  <si>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</si>
  <si>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</si>
  <si>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</si>
  <si>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</si>
  <si>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</si>
  <si>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</si>
  <si>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</si>
  <si>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</si>
  <si>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</si>
  <si>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</si>
  <si>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</si>
  <si>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</si>
  <si>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</si>
  <si>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</si>
  <si>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</si>
  <si>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</si>
  <si>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</si>
  <si>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</si>
  <si>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</si>
  <si>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</si>
  <si>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</si>
  <si>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</si>
  <si>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</si>
  <si>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</si>
  <si>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</si>
  <si>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</si>
  <si>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</si>
  <si>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</si>
  <si>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</si>
  <si>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</si>
  <si>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</si>
  <si>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</si>
  <si>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</si>
  <si>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</si>
  <si>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</si>
  <si>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</si>
  <si>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</si>
  <si>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</si>
  <si>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</si>
  <si>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</si>
  <si>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</si>
  <si>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</si>
  <si>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</si>
  <si>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</si>
  <si>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</si>
  <si>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</si>
  <si>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</si>
  <si>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</si>
  <si>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</si>
  <si>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</si>
  <si>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</si>
  <si>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</si>
  <si>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</si>
  <si>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</si>
  <si>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</si>
  <si>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</si>
  <si>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</si>
  <si>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</si>
  <si>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</si>
  <si>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</si>
  <si>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</si>
  <si>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</si>
  <si>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</si>
  <si>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</si>
  <si>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</si>
  <si>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</si>
  <si>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</si>
  <si>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</si>
  <si>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</si>
  <si>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</si>
  <si>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</si>
  <si>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</si>
  <si>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</si>
  <si>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</si>
  <si>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</si>
  <si>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</si>
  <si>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</si>
  <si>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</si>
  <si>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</si>
  <si>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</si>
  <si>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</si>
  <si>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</si>
  <si>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</si>
  <si>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</si>
  <si>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</si>
  <si>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</si>
  <si>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</si>
  <si>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</si>
  <si>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</si>
  <si>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</si>
  <si>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</si>
  <si>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</si>
  <si>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</si>
  <si>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</si>
  <si>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</si>
  <si>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</si>
  <si>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</si>
  <si>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</si>
  <si>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</si>
  <si>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</si>
  <si>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</si>
  <si>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</si>
  <si>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</si>
  <si>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</si>
  <si>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</si>
  <si>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</si>
  <si>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</si>
  <si>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</si>
  <si>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</si>
  <si>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</si>
  <si>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</si>
  <si>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</si>
  <si>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</si>
  <si>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</si>
  <si>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</si>
  <si>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</si>
  <si>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</si>
  <si>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</si>
  <si>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</si>
  <si>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</si>
  <si>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</si>
  <si>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</si>
  <si>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</si>
  <si>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</si>
  <si>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</si>
  <si>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</si>
  <si>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</si>
  <si>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</si>
  <si>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</si>
  <si>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</si>
  <si>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</si>
  <si>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</si>
  <si>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</si>
  <si>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</si>
  <si>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</si>
  <si>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</si>
  <si>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</si>
  <si>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</si>
  <si>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</si>
  <si>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</si>
  <si>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</si>
  <si>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</si>
  <si>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</si>
  <si>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</si>
  <si>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</si>
  <si>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</si>
  <si>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</si>
  <si>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</si>
  <si>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</si>
  <si>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</si>
  <si>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</si>
  <si>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</si>
  <si>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</si>
  <si>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</si>
  <si>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</si>
  <si>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</si>
  <si>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</si>
  <si>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</si>
  <si>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</si>
  <si>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</si>
  <si>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</si>
  <si>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</si>
  <si>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</si>
  <si>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</si>
  <si>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</si>
  <si>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</si>
  <si>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</si>
  <si>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</si>
  <si>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</si>
  <si>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</si>
  <si>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</si>
  <si>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</si>
  <si>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</si>
  <si>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</si>
  <si>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</si>
  <si>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</si>
  <si>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</si>
  <si>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</si>
  <si>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</si>
  <si>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</si>
  <si>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</si>
  <si>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</si>
  <si>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</si>
  <si>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</si>
  <si>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</si>
  <si>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</si>
  <si>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</si>
  <si>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</si>
  <si>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</si>
  <si>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</si>
  <si>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</si>
  <si>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</si>
  <si>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</si>
  <si>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</si>
  <si>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</si>
  <si>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</si>
  <si>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</si>
  <si>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</si>
  <si>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</si>
  <si>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</si>
  <si>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</si>
  <si>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</si>
  <si>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</si>
  <si>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</si>
  <si>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</si>
  <si>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</si>
  <si>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</si>
  <si>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</si>
  <si>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</si>
  <si>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</si>
  <si>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</si>
  <si>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</si>
  <si>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</si>
  <si>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</si>
  <si>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</si>
  <si>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</si>
  <si>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</si>
  <si>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</si>
  <si>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</si>
  <si>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</si>
  <si>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</si>
  <si>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</si>
  <si>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</si>
  <si>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</si>
  <si>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</si>
  <si>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</si>
  <si>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</si>
  <si>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</si>
  <si>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</si>
  <si>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</si>
  <si>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</si>
  <si>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</si>
  <si>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</si>
  <si>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</si>
  <si>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</si>
  <si>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</si>
  <si>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</si>
  <si>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</si>
  <si>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</si>
  <si>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</si>
  <si>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</si>
  <si>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</si>
  <si>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</si>
  <si>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</si>
  <si>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</si>
  <si>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</si>
  <si>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</si>
  <si>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</si>
  <si>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</si>
  <si>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</si>
  <si>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</si>
  <si>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</si>
  <si>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</si>
  <si>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</si>
  <si>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</si>
  <si>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</si>
  <si>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</si>
  <si>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</si>
  <si>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</si>
  <si>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</si>
  <si>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</si>
  <si>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</si>
  <si>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</si>
  <si>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</si>
  <si>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</si>
  <si>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</si>
  <si>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</si>
  <si>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</si>
  <si>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</si>
  <si>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</si>
  <si>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</si>
  <si>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</si>
  <si>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</si>
  <si>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</si>
  <si>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</si>
  <si>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</si>
  <si>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</si>
  <si>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</si>
  <si>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</si>
  <si>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</si>
  <si>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</si>
  <si>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</si>
  <si>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</si>
  <si>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</si>
  <si>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</si>
  <si>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</si>
  <si>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</si>
  <si>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</si>
  <si>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</si>
  <si>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</si>
  <si>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</si>
  <si>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</si>
  <si>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</si>
  <si>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</si>
  <si>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</si>
  <si>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</si>
  <si>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</si>
  <si>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</si>
  <si>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</si>
  <si>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</si>
  <si>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</si>
  <si>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</si>
  <si>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</si>
  <si>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</si>
  <si>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</si>
  <si>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</si>
  <si>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</si>
  <si>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</si>
  <si>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</si>
  <si>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</si>
  <si>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</si>
  <si>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</si>
  <si>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</si>
  <si>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</si>
  <si>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</si>
  <si>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</si>
  <si>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</si>
  <si>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</si>
  <si>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</si>
  <si>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</si>
  <si>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</si>
  <si>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</si>
  <si>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</si>
  <si>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</si>
  <si>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</si>
  <si>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</si>
  <si>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</si>
  <si>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</si>
  <si>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</si>
  <si>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</si>
  <si>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</si>
  <si>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</si>
  <si>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</si>
  <si>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</si>
  <si>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</si>
  <si>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</si>
  <si>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</si>
  <si>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</si>
  <si>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</si>
  <si>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</si>
  <si>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</si>
  <si>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</si>
  <si>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</si>
  <si>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</si>
  <si>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</si>
  <si>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</si>
  <si>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</si>
  <si>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</si>
  <si>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</si>
  <si>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</si>
  <si>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</si>
  <si>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</si>
  <si>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</si>
  <si>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</si>
  <si>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</si>
  <si>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</si>
  <si>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</si>
  <si>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</si>
  <si>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</si>
  <si>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</si>
  <si>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</si>
  <si>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</si>
  <si>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</si>
  <si>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</si>
  <si>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</si>
  <si>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</si>
  <si>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</si>
  <si>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</si>
  <si>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</si>
  <si>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</si>
  <si>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</si>
  <si>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</si>
  <si>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</si>
  <si>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</si>
  <si>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</si>
  <si>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</si>
  <si>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</si>
  <si>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</si>
  <si>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</si>
  <si>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</si>
  <si>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</si>
  <si>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</si>
  <si>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</si>
  <si>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</si>
  <si>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</si>
  <si>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</si>
  <si>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</si>
  <si>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</si>
  <si>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</si>
  <si>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</si>
  <si>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</si>
  <si>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</si>
  <si>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</si>
  <si>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</si>
  <si>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</si>
  <si>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</si>
  <si>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</si>
  <si>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</si>
  <si>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</si>
  <si>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</si>
  <si>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</si>
  <si>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</si>
  <si>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</si>
  <si>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</si>
  <si>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</si>
  <si>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</si>
  <si>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</si>
  <si>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</si>
  <si>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</si>
  <si>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</si>
  <si>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</si>
  <si>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</si>
  <si>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</si>
  <si>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</si>
  <si>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</si>
  <si>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</si>
  <si>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</si>
  <si>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</si>
  <si>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</si>
  <si>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</si>
  <si>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</si>
  <si>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</si>
  <si>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</si>
  <si>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</si>
  <si>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</si>
  <si>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</si>
  <si>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</si>
  <si>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</si>
  <si>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</si>
  <si>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</si>
  <si>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</si>
  <si>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</si>
  <si>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</si>
  <si>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</si>
  <si>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</si>
  <si>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</si>
  <si>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</si>
  <si>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</si>
  <si>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</si>
  <si>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</si>
  <si>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</si>
  <si>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</si>
  <si>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</si>
  <si>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</si>
  <si>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</si>
  <si>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</si>
  <si>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</si>
  <si>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</si>
  <si>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</si>
  <si>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</si>
  <si>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</si>
  <si>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</si>
  <si>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</si>
  <si>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</si>
  <si>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</si>
  <si>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</si>
  <si>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</si>
  <si>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</si>
  <si>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</si>
  <si>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</si>
  <si>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</si>
  <si>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</si>
  <si>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</si>
  <si>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</si>
  <si>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</si>
  <si>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</si>
  <si>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</si>
  <si>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</si>
  <si>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</si>
  <si>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</si>
  <si>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</si>
  <si>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</si>
  <si>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</si>
  <si>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</si>
  <si>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</si>
  <si>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</si>
  <si>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</si>
  <si>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</si>
  <si>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</si>
  <si>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</si>
  <si>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</si>
  <si>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</si>
  <si>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</si>
  <si>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</si>
  <si>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</si>
  <si>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</si>
  <si>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</si>
  <si>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</si>
  <si>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</si>
  <si>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</si>
  <si>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</si>
  <si>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</si>
  <si>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</si>
  <si>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</si>
  <si>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</si>
  <si>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</si>
  <si>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</si>
  <si>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</si>
  <si>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</si>
  <si>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</si>
  <si>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</si>
  <si>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</si>
  <si>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</si>
  <si>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</si>
  <si>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</si>
  <si>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</si>
  <si>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</si>
  <si>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</si>
  <si>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</si>
  <si>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</si>
  <si>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</si>
  <si>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</si>
  <si>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</si>
  <si>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</si>
  <si>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</si>
  <si>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</si>
  <si>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</si>
  <si>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</si>
  <si>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</si>
  <si>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</si>
  <si>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</si>
  <si>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</si>
  <si>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</si>
  <si>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</si>
  <si>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</si>
  <si>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</si>
  <si>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</si>
  <si>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</si>
  <si>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</si>
  <si>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</si>
  <si>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</si>
  <si>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</si>
  <si>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</si>
  <si>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</si>
  <si>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</si>
  <si>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</si>
  <si>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</si>
  <si>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</si>
  <si>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</si>
  <si>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</si>
  <si>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</si>
  <si>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</si>
  <si>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</si>
  <si>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</si>
  <si>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</si>
  <si>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</si>
  <si>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</si>
  <si>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</si>
  <si>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</si>
  <si>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</si>
  <si>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</si>
  <si>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</si>
  <si>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</si>
  <si>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</si>
  <si>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</si>
  <si>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</si>
  <si>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</si>
  <si>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</si>
  <si>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</si>
  <si>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</si>
  <si>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</si>
  <si>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</si>
  <si>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</si>
  <si>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</si>
  <si>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</si>
  <si>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</si>
  <si>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</si>
  <si>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</si>
  <si>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</si>
  <si>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</si>
  <si>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</si>
  <si>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</si>
  <si>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</si>
  <si>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</si>
  <si>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</si>
  <si>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</si>
  <si>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</si>
  <si>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</si>
  <si>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</si>
  <si>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</si>
  <si>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</si>
  <si>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</si>
  <si>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</si>
  <si>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</si>
  <si>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</si>
  <si>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</si>
  <si>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</si>
  <si>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</si>
  <si>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</si>
  <si>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</si>
  <si>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</si>
  <si>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</si>
  <si>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</si>
  <si>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</si>
  <si>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</si>
  <si>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</si>
  <si>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</si>
  <si>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</si>
  <si>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</si>
  <si>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</si>
  <si>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</si>
  <si>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</si>
  <si>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</si>
  <si>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</si>
  <si>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</si>
  <si>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</si>
  <si>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</si>
  <si>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</si>
  <si>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</si>
  <si>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</si>
  <si>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</si>
  <si>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</si>
  <si>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</si>
  <si>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</si>
  <si>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</si>
  <si>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</si>
  <si>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</si>
  <si>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</si>
  <si>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</si>
  <si>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</si>
  <si>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</si>
  <si>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</si>
  <si>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</si>
  <si>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</si>
  <si>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</si>
  <si>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</si>
  <si>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</si>
  <si>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</si>
  <si>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</si>
  <si>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</si>
  <si>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</si>
  <si>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</si>
  <si>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</si>
  <si>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</si>
  <si>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</si>
  <si>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</si>
  <si>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</si>
  <si>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</si>
  <si>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</si>
  <si>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</si>
  <si>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</si>
  <si>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</si>
  <si>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</si>
  <si>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</si>
  <si>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</si>
  <si>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</si>
  <si>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</si>
  <si>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</si>
  <si>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</si>
  <si>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</si>
  <si>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</si>
  <si>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</si>
  <si>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</si>
  <si>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</si>
  <si>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</si>
  <si>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</si>
  <si>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</si>
  <si>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</si>
  <si>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</si>
  <si>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</si>
  <si>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</si>
  <si>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</si>
  <si>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</si>
  <si>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</si>
  <si>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</si>
  <si>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</si>
  <si>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</si>
  <si>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</si>
  <si>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</si>
  <si>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</si>
  <si>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</si>
  <si>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</si>
  <si>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</si>
  <si>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</si>
  <si>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</si>
  <si>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</si>
  <si>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</si>
  <si>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</si>
  <si>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</si>
  <si>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</si>
  <si>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</si>
  <si>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</si>
  <si>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</si>
  <si>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</si>
  <si>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</si>
  <si>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</si>
  <si>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</si>
  <si>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</si>
  <si>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</si>
  <si>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</si>
  <si>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</si>
  <si>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</si>
  <si>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</si>
  <si>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</si>
  <si>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</si>
  <si>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</si>
  <si>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</si>
  <si>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</si>
  <si>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</si>
  <si>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</si>
  <si>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</si>
  <si>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</si>
  <si>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</si>
  <si>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</si>
  <si>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</si>
  <si>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</si>
  <si>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</si>
  <si>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</si>
  <si>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</si>
  <si>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</si>
  <si>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</si>
  <si>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</si>
  <si>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</si>
  <si>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</si>
  <si>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</si>
  <si>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</si>
  <si>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</si>
  <si>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</si>
  <si>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</si>
  <si>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</si>
  <si>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</si>
  <si>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</si>
  <si>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</si>
  <si>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</si>
  <si>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</si>
  <si>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</si>
  <si>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</si>
  <si>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</si>
  <si>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</si>
  <si>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</si>
  <si>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</si>
  <si>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</si>
  <si>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</si>
  <si>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</si>
  <si>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</si>
  <si>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</si>
  <si>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</si>
  <si>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</si>
  <si>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</si>
  <si>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</si>
  <si>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</si>
  <si>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</si>
  <si>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</si>
  <si>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</si>
  <si>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</si>
  <si>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</si>
  <si>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</si>
  <si>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</si>
  <si>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</si>
  <si>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</si>
  <si>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</si>
  <si>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</si>
  <si>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</si>
  <si>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</si>
  <si>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</si>
  <si>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</si>
  <si>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</si>
  <si>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</si>
  <si>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</si>
  <si>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</si>
  <si>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</si>
  <si>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</si>
  <si>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</si>
  <si>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</si>
  <si>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</si>
  <si>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</si>
  <si>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</si>
  <si>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</si>
  <si>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</si>
  <si>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</si>
  <si>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</si>
  <si>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</si>
  <si>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</si>
  <si>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</si>
  <si>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</si>
  <si>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</si>
  <si>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</si>
  <si>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</si>
  <si>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</si>
  <si>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</si>
  <si>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</si>
  <si>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</si>
  <si>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</si>
  <si>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</si>
  <si>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</si>
  <si>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</si>
  <si>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</si>
  <si>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</si>
  <si>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</si>
  <si>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</si>
  <si>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</si>
  <si>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</si>
  <si>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</si>
  <si>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</si>
  <si>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</si>
  <si>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</si>
  <si>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</si>
  <si>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</si>
  <si>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</si>
  <si>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</si>
  <si>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</si>
  <si>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</si>
  <si>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</si>
  <si>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</si>
  <si>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</si>
  <si>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</si>
  <si>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</si>
  <si>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</si>
  <si>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</si>
  <si>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</si>
  <si>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</si>
  <si>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</si>
  <si>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</si>
  <si>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</si>
  <si>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</si>
  <si>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</si>
  <si>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</si>
  <si>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</si>
  <si>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</si>
  <si>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</si>
  <si>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</si>
  <si>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</si>
  <si>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</si>
  <si>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</si>
  <si>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</si>
  <si>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</si>
  <si>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</si>
  <si>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</si>
  <si>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</si>
  <si>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</si>
  <si>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</si>
  <si>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</si>
  <si>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</si>
  <si>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</si>
  <si>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</si>
  <si>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</si>
  <si>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</si>
  <si>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</si>
  <si>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</si>
  <si>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</si>
  <si>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</si>
  <si>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</si>
  <si>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</si>
  <si>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</si>
  <si>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</si>
  <si>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</si>
  <si>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</si>
  <si>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</si>
  <si>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</si>
  <si>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</si>
  <si>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</si>
  <si>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</si>
  <si>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</si>
  <si>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</si>
  <si>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</si>
  <si>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</si>
  <si>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</si>
  <si>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</si>
  <si>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</si>
  <si>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</si>
  <si>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</si>
  <si>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</si>
  <si>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</si>
  <si>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</si>
  <si>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</si>
  <si>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</si>
  <si>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</si>
  <si>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</si>
  <si>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</si>
  <si>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</si>
  <si>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</si>
  <si>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</si>
  <si>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</si>
  <si>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</si>
  <si>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</si>
  <si>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</si>
  <si>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</si>
  <si>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</si>
  <si>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</si>
  <si>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</si>
  <si>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</si>
  <si>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</si>
  <si>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</si>
  <si>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</si>
  <si>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</si>
  <si>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</si>
  <si>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</si>
  <si>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</si>
  <si>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</si>
  <si>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</si>
  <si>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</si>
  <si>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</si>
  <si>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</si>
  <si>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</si>
  <si>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</si>
  <si>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</si>
  <si>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</si>
  <si>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</si>
  <si>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</si>
  <si>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</si>
  <si>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</si>
  <si>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</si>
  <si>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</si>
  <si>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</si>
  <si>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</si>
  <si>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</si>
  <si>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</si>
  <si>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</si>
  <si>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</si>
  <si>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</si>
  <si>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</si>
  <si>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</si>
  <si>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</si>
  <si>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</si>
  <si>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</si>
  <si>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</si>
  <si>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</si>
  <si>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</si>
  <si>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</si>
  <si>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</si>
  <si>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</si>
  <si>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</si>
  <si>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</si>
  <si>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</si>
  <si>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</si>
  <si>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</si>
  <si>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</si>
  <si>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</si>
  <si>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</si>
  <si>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</si>
  <si>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</si>
  <si>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</si>
  <si>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</si>
  <si>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</si>
  <si>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</si>
  <si>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</si>
  <si>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</si>
  <si>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</si>
  <si>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</si>
  <si>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</si>
  <si>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</si>
  <si>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</si>
  <si>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</si>
  <si>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</si>
  <si>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</si>
  <si>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</si>
  <si>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</si>
  <si>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</si>
  <si>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</si>
  <si>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</si>
  <si>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</si>
  <si>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</si>
  <si>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</si>
  <si>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</si>
  <si>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</si>
  <si>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</si>
  <si>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</si>
  <si>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</si>
  <si>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</si>
  <si>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</si>
  <si>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</si>
  <si>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</si>
  <si>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</si>
  <si>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</si>
  <si>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</si>
  <si>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</si>
  <si>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</si>
  <si>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</si>
  <si>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</si>
  <si>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</si>
  <si>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</si>
  <si>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</si>
  <si>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</si>
  <si>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</si>
  <si>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</si>
  <si>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</si>
  <si>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</si>
  <si>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</si>
  <si>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</si>
  <si>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</si>
  <si>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</si>
  <si>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</si>
  <si>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</si>
  <si>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</si>
  <si>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</si>
  <si>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</si>
  <si>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</si>
  <si>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</si>
  <si>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</si>
  <si>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</si>
  <si>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</si>
  <si>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</si>
  <si>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</si>
  <si>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</si>
  <si>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</si>
  <si>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</si>
  <si>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</si>
  <si>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</si>
  <si>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</si>
  <si>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</si>
  <si>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</si>
  <si>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</si>
  <si>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</si>
  <si>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</si>
  <si>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</si>
  <si>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</si>
  <si>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</si>
  <si>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</si>
  <si>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</si>
  <si>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</si>
  <si>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</si>
  <si>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</si>
  <si>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</si>
  <si>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</si>
  <si>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</si>
  <si>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</si>
  <si>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</si>
  <si>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</si>
  <si>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</si>
  <si>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</si>
  <si>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</si>
  <si>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</si>
  <si>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</si>
  <si>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</si>
  <si>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</si>
  <si>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</si>
  <si>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</si>
  <si>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</si>
  <si>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</si>
  <si>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</si>
  <si>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</si>
  <si>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</si>
  <si>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</si>
  <si>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</si>
  <si>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</si>
  <si>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</si>
  <si>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</si>
  <si>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</si>
  <si>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</si>
  <si>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</si>
  <si>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</si>
  <si>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</si>
  <si>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</si>
  <si>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</si>
  <si>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</si>
  <si>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</si>
  <si>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</si>
  <si>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</si>
  <si>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</si>
  <si>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</si>
  <si>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</si>
  <si>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</si>
  <si>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</si>
  <si>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</si>
  <si>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</si>
  <si>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</si>
  <si>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</si>
  <si>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</si>
  <si>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</si>
  <si>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</si>
  <si>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</si>
  <si>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</si>
  <si>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</si>
  <si>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</si>
  <si>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</si>
  <si>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</si>
  <si>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</si>
  <si>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</si>
  <si>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</si>
  <si>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</si>
  <si>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</si>
  <si>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</si>
  <si>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</si>
  <si>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</si>
  <si>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</si>
  <si>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</si>
  <si>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</si>
  <si>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</si>
  <si>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</si>
  <si>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</si>
  <si>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</si>
  <si>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</si>
  <si>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</si>
  <si>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</si>
  <si>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</si>
  <si>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</si>
  <si>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</si>
  <si>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</si>
  <si>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</si>
  <si>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</si>
  <si>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</si>
  <si>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</si>
  <si>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</si>
  <si>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</si>
  <si>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</si>
  <si>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</si>
  <si>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</si>
  <si>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</si>
  <si>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</si>
  <si>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</si>
  <si>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</si>
  <si>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</si>
  <si>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</si>
  <si>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</si>
  <si>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</si>
  <si>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</si>
  <si>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</si>
  <si>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</si>
  <si>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</si>
  <si>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</si>
  <si>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</si>
  <si>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</si>
  <si>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</si>
  <si>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</si>
  <si>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</si>
  <si>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</si>
  <si>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</si>
  <si>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</si>
  <si>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</si>
  <si>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</si>
  <si>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</si>
  <si>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</si>
  <si>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</si>
  <si>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</si>
  <si>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</si>
  <si>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</si>
  <si>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</si>
  <si>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</si>
  <si>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</si>
  <si>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</si>
  <si>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</si>
  <si>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</si>
  <si>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</si>
  <si>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</si>
  <si>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</si>
  <si>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</si>
  <si>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</si>
  <si>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</si>
  <si>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</si>
  <si>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</si>
  <si>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</si>
  <si>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</si>
  <si>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</si>
  <si>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</si>
  <si>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</si>
  <si>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</si>
  <si>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</si>
  <si>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</si>
  <si>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</si>
  <si>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</si>
  <si>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</si>
  <si>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</si>
  <si>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</si>
  <si>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</si>
  <si>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</si>
  <si>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</si>
  <si>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</si>
  <si>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</si>
  <si>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</si>
  <si>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</si>
  <si>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</si>
  <si>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</si>
  <si>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</si>
  <si>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</si>
  <si>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</si>
  <si>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</si>
  <si>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</si>
  <si>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</si>
  <si>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</si>
  <si>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</si>
  <si>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</si>
  <si>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</si>
  <si>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</si>
  <si>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</si>
  <si>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</si>
  <si>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</si>
  <si>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</si>
  <si>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</si>
  <si>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</si>
  <si>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</si>
  <si>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</si>
  <si>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</si>
  <si>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</si>
  <si>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</si>
  <si>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</si>
  <si>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</si>
  <si>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</si>
  <si>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</si>
  <si>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</si>
  <si>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</si>
  <si>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</si>
  <si>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</si>
  <si>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</si>
  <si>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</si>
  <si>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</si>
  <si>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</si>
  <si>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</si>
  <si>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</si>
  <si>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</si>
  <si>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</si>
  <si>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</si>
  <si>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</si>
  <si>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</si>
  <si>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</si>
  <si>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</si>
  <si>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</si>
  <si>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</si>
  <si>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</si>
  <si>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</si>
  <si>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</si>
  <si>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</si>
  <si>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</si>
  <si>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</si>
  <si>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</si>
  <si>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</si>
  <si>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</si>
  <si>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</si>
  <si>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</si>
  <si>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</si>
  <si>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</si>
  <si>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</si>
  <si>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</si>
  <si>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</si>
  <si>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</si>
  <si>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</si>
  <si>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</si>
  <si>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</si>
  <si>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</si>
  <si>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</si>
  <si>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</si>
  <si>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</si>
  <si>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</si>
  <si>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</si>
  <si>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</si>
  <si>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</si>
  <si>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</si>
  <si>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</si>
  <si>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</si>
  <si>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</si>
  <si>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</si>
  <si>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</si>
  <si>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</si>
  <si>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</si>
  <si>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</si>
  <si>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</si>
  <si>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</si>
  <si>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</si>
  <si>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</si>
  <si>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</si>
  <si>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</si>
  <si>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</si>
  <si>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</si>
  <si>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</si>
  <si>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</si>
  <si>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</si>
  <si>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</si>
  <si>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</si>
  <si>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</si>
  <si>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</si>
  <si>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</si>
  <si>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</si>
  <si>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</si>
  <si>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</si>
  <si>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</si>
  <si>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</si>
  <si>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</si>
  <si>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</si>
  <si>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</si>
  <si>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</si>
  <si>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</si>
  <si>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</si>
  <si>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</si>
  <si>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</si>
  <si>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</si>
  <si>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</si>
  <si>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</si>
  <si>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</si>
  <si>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</si>
  <si>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</si>
  <si>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</si>
  <si>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</si>
  <si>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</si>
  <si>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</si>
  <si>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</si>
  <si>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</si>
  <si>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</si>
  <si>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</si>
  <si>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</si>
  <si>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</si>
  <si>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</si>
  <si>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</si>
  <si>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</si>
  <si>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</si>
  <si>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</si>
  <si>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</si>
  <si>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</si>
  <si>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</si>
  <si>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</si>
  <si>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</si>
  <si>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</si>
  <si>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</si>
  <si>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</si>
  <si>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</si>
  <si>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</si>
  <si>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</si>
  <si>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</si>
  <si>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</si>
  <si>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</si>
  <si>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</si>
  <si>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</si>
  <si>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</si>
  <si>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</si>
  <si>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</si>
  <si>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</si>
  <si>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</si>
  <si>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</si>
  <si>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</si>
  <si>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</si>
  <si>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</si>
  <si>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</si>
  <si>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</si>
  <si>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</si>
  <si>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</si>
  <si>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</si>
  <si>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</si>
  <si>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</si>
  <si>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</si>
  <si>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</si>
  <si>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</si>
  <si>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</si>
  <si>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</si>
  <si>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</si>
  <si>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</si>
  <si>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</si>
  <si>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</si>
  <si>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</si>
  <si>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</si>
  <si>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</si>
  <si>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</si>
  <si>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</si>
  <si>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</si>
  <si>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</si>
  <si>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</si>
  <si>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</si>
  <si>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</si>
  <si>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</si>
  <si>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</si>
  <si>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</si>
  <si>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</si>
  <si>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</si>
  <si>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</si>
  <si>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</si>
  <si>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</si>
  <si>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</si>
  <si>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</si>
  <si>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</si>
  <si>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</si>
  <si>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</si>
  <si>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</si>
  <si>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</si>
  <si>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</si>
  <si>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</si>
  <si>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</si>
  <si>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</si>
  <si>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</si>
  <si>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</si>
  <si>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</si>
  <si>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</si>
  <si>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</si>
  <si>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</si>
  <si>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</si>
  <si>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</si>
  <si>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</si>
  <si>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</si>
  <si>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</si>
  <si>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</si>
  <si>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</si>
  <si>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</si>
  <si>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</si>
  <si>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</si>
  <si>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</si>
  <si>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</si>
  <si>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</si>
  <si>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</si>
  <si>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</si>
  <si>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</si>
  <si>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</si>
  <si>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</si>
  <si>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</si>
  <si>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</si>
  <si>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</si>
  <si>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</si>
  <si>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</si>
  <si>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</si>
  <si>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</si>
  <si>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</si>
  <si>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</si>
  <si>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</si>
  <si>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</si>
  <si>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</si>
  <si>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</si>
  <si>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</si>
  <si>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</si>
  <si>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</si>
  <si>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</si>
  <si>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</si>
  <si>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</si>
  <si>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</si>
  <si>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</si>
  <si>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</si>
  <si>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</si>
  <si>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</si>
  <si>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</si>
  <si>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</si>
  <si>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</si>
  <si>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</si>
  <si>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</si>
  <si>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</si>
  <si>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</si>
  <si>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</si>
  <si>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</si>
  <si>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</si>
  <si>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</si>
  <si>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</si>
  <si>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</si>
  <si>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</si>
  <si>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</si>
  <si>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</si>
  <si>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</si>
  <si>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</si>
  <si>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</si>
  <si>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</si>
  <si>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</si>
  <si>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</si>
  <si>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</si>
  <si>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</si>
  <si>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</si>
  <si>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</si>
  <si>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</si>
  <si>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</si>
  <si>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</si>
  <si>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</si>
  <si>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</si>
  <si>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</si>
  <si>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</si>
  <si>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</si>
  <si>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</si>
  <si>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</si>
  <si>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</si>
  <si>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</si>
  <si>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</si>
  <si>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</si>
  <si>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</si>
  <si>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</si>
  <si>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</si>
  <si>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</si>
  <si>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</si>
  <si>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</si>
  <si>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</si>
  <si>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</si>
  <si>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</si>
  <si>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</si>
  <si>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</si>
  <si>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</si>
  <si>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</si>
  <si>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</si>
  <si>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</si>
  <si>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</si>
  <si>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</si>
  <si>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</si>
  <si>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</si>
  <si>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</si>
  <si>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</si>
  <si>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</si>
  <si>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</si>
  <si>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</si>
  <si>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</si>
  <si>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</si>
  <si>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</si>
  <si>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</si>
  <si>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</si>
  <si>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</si>
  <si>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</si>
  <si>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</si>
  <si>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</si>
  <si>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</si>
  <si>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</si>
  <si>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</si>
  <si>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</si>
  <si>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</si>
  <si>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</si>
  <si>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</si>
  <si>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</si>
  <si>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</si>
  <si>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</si>
  <si>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</si>
  <si>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</si>
  <si>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</si>
  <si>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</si>
  <si>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</si>
  <si>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</si>
  <si>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</si>
  <si>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</si>
  <si>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</si>
  <si>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</si>
  <si>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</si>
  <si>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</si>
  <si>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</si>
  <si>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</si>
  <si>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</si>
  <si>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</si>
  <si>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</si>
  <si>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</si>
  <si>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</si>
  <si>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</si>
  <si>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</si>
  <si>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</si>
  <si>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</si>
  <si>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</si>
  <si>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</si>
  <si>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</si>
  <si>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</si>
  <si>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</si>
  <si>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</si>
  <si>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</si>
  <si>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</si>
  <si>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</si>
  <si>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</si>
  <si>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</si>
  <si>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</si>
  <si>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</si>
  <si>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</si>
  <si>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</si>
  <si>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</si>
  <si>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</si>
  <si>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</si>
  <si>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</si>
  <si>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</si>
  <si>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</si>
  <si>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</si>
  <si>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</si>
  <si>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</si>
  <si>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</si>
  <si>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</si>
  <si>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</si>
  <si>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</si>
  <si>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</si>
  <si>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</si>
  <si>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</si>
  <si>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</si>
  <si>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</si>
  <si>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</si>
  <si>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</si>
  <si>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</si>
  <si>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</si>
  <si>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</si>
  <si>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</si>
  <si>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</si>
  <si>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</si>
  <si>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</si>
  <si>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</si>
  <si>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</si>
  <si>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</si>
  <si>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</si>
  <si>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</si>
  <si>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</si>
  <si>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</si>
  <si>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</si>
  <si>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</si>
  <si>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</si>
  <si>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</si>
  <si>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</si>
  <si>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</si>
  <si>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</si>
  <si>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</si>
  <si>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</si>
  <si>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</si>
  <si>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</si>
  <si>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</si>
  <si>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</si>
  <si>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</si>
  <si>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</si>
  <si>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</si>
  <si>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</si>
  <si>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</si>
  <si>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</si>
  <si>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</si>
  <si>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</si>
  <si>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</si>
  <si>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</si>
  <si>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</si>
  <si>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</si>
  <si>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</si>
  <si>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</si>
  <si>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</si>
  <si>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</si>
  <si>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</si>
  <si>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</si>
  <si>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</si>
  <si>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</si>
  <si>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</si>
  <si>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</si>
  <si>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</si>
  <si>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</si>
  <si>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</si>
  <si>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</si>
  <si>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</si>
  <si>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</si>
  <si>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</si>
  <si>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</si>
  <si>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</si>
  <si>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</si>
  <si>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</si>
  <si>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</si>
  <si>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</si>
  <si>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</si>
  <si>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</si>
  <si>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</si>
  <si>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</si>
  <si>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</si>
  <si>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</si>
  <si>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</si>
  <si>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</si>
  <si>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</si>
  <si>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</si>
  <si>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</si>
  <si>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</si>
  <si>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</si>
  <si>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</si>
  <si>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</si>
  <si>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</si>
  <si>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</si>
  <si>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</si>
  <si>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</si>
  <si>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</si>
  <si>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</si>
  <si>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</si>
  <si>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</si>
  <si>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</si>
  <si>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</si>
  <si>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</si>
  <si>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</si>
  <si>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</si>
  <si>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</si>
  <si>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</si>
  <si>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</si>
  <si>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</si>
  <si>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</si>
  <si>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</si>
  <si>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</si>
  <si>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</si>
  <si>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</si>
  <si>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</si>
  <si>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</si>
  <si>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</si>
  <si>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</si>
  <si>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</si>
  <si>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</si>
  <si>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</si>
  <si>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</si>
  <si>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</si>
  <si>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</si>
  <si>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</si>
  <si>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</si>
  <si>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</si>
  <si>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</si>
  <si>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</si>
  <si>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</si>
  <si>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</si>
  <si>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</si>
  <si>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</si>
  <si>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</si>
  <si>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</si>
  <si>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</si>
  <si>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</si>
  <si>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</si>
  <si>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</si>
  <si>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</si>
  <si>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</si>
  <si>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</si>
  <si>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</si>
  <si>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</si>
  <si>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</si>
  <si>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</si>
  <si>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</si>
  <si>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</si>
  <si>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</si>
  <si>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</si>
  <si>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</si>
  <si>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</si>
  <si>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</si>
  <si>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</si>
  <si>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</si>
  <si>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</si>
  <si>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</si>
  <si>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</si>
  <si>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</si>
  <si>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</si>
  <si>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</si>
  <si>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</si>
  <si>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</si>
  <si>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</si>
  <si>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</si>
  <si>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</si>
  <si>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</si>
  <si>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</si>
  <si>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</si>
  <si>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</si>
  <si>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</si>
  <si>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</si>
  <si>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</si>
  <si>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</si>
  <si>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</si>
  <si>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</si>
  <si>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</si>
  <si>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</si>
  <si>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</si>
  <si>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</si>
  <si>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</si>
  <si>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</si>
  <si>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</si>
  <si>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</si>
  <si>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</si>
  <si>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</si>
  <si>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</si>
  <si>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</si>
  <si>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</si>
  <si>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</si>
  <si>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</si>
  <si>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</si>
  <si>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</si>
  <si>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</si>
  <si>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</si>
  <si>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</si>
  <si>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</si>
  <si>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</si>
  <si>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</si>
  <si>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</si>
  <si>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</si>
  <si>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</si>
  <si>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</si>
  <si>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</si>
  <si>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</si>
  <si>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</si>
  <si>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</si>
  <si>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</si>
  <si>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</si>
  <si>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</si>
  <si>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</si>
  <si>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</si>
  <si>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</si>
  <si>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</si>
  <si>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</si>
  <si>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</si>
  <si>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</si>
  <si>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</si>
  <si>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</si>
  <si>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</si>
  <si>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</si>
  <si>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</si>
  <si>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</si>
  <si>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</si>
  <si>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</si>
  <si>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</si>
  <si>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</si>
  <si>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</si>
  <si>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</si>
  <si>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</si>
  <si>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</si>
  <si>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</si>
  <si>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</si>
  <si>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</si>
  <si>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</si>
  <si>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</si>
  <si>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</si>
  <si>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</si>
  <si>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</si>
  <si>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</si>
  <si>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</si>
  <si>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</si>
  <si>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</si>
  <si>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</si>
  <si>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</si>
  <si>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</si>
  <si>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</si>
  <si>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</si>
  <si>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</si>
  <si>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</si>
  <si>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</si>
  <si>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</si>
  <si>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</si>
  <si>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</si>
  <si>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</si>
  <si>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</si>
  <si>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</si>
  <si>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</si>
  <si>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</si>
  <si>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</si>
  <si>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</si>
  <si>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</si>
  <si>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</si>
  <si>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</si>
  <si>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</si>
  <si>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</si>
  <si>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</si>
  <si>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</si>
  <si>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</si>
  <si>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</si>
  <si>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</si>
  <si>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</si>
  <si>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</si>
  <si>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</si>
  <si>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</si>
  <si>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</si>
  <si>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</si>
  <si>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</si>
  <si>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</si>
  <si>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</si>
  <si>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</si>
  <si>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</si>
  <si>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</si>
  <si>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</si>
  <si>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</si>
  <si>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</si>
  <si>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</si>
  <si>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</si>
  <si>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</si>
  <si>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</si>
  <si>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</si>
  <si>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</si>
  <si>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</si>
  <si>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</si>
  <si>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</si>
  <si>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</si>
  <si>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</si>
  <si>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</si>
  <si>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</si>
  <si>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</si>
  <si>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</si>
  <si>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</si>
  <si>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</si>
  <si>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</si>
  <si>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</si>
  <si>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</si>
  <si>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</si>
  <si>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</si>
  <si>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</si>
  <si>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</si>
  <si>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</si>
  <si>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</si>
  <si>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</si>
  <si>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</si>
  <si>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</si>
  <si>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</si>
  <si>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</si>
  <si>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</si>
  <si>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</si>
  <si>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</si>
  <si>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</si>
  <si>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</si>
  <si>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</si>
  <si>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</si>
  <si>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</si>
  <si>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</si>
  <si>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</si>
  <si>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</si>
  <si>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</si>
  <si>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</si>
  <si>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</si>
  <si>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</si>
  <si>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</si>
  <si>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</si>
  <si>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</si>
  <si>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</si>
  <si>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</si>
  <si>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</si>
  <si>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</si>
  <si>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</si>
  <si>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</si>
  <si>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</si>
  <si>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</si>
  <si>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</si>
  <si>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</si>
  <si>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</si>
  <si>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</si>
  <si>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</si>
  <si>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</si>
  <si>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</si>
  <si>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</si>
  <si>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</si>
  <si>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</si>
  <si>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</si>
  <si>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</si>
  <si>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</si>
  <si>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</si>
  <si>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</si>
  <si>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</si>
  <si>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</si>
  <si>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</si>
  <si>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</si>
  <si>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</si>
  <si>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</si>
  <si>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</si>
  <si>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</si>
  <si>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</si>
  <si>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</si>
  <si>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</si>
  <si>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</si>
  <si>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</si>
  <si>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</si>
  <si>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</si>
  <si>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</si>
  <si>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</si>
  <si>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</si>
  <si>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</si>
  <si>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</si>
  <si>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</si>
  <si>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</si>
  <si>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</si>
  <si>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</si>
  <si>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</si>
  <si>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</si>
  <si>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</si>
  <si>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</si>
  <si>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</si>
  <si>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</si>
  <si>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</si>
  <si>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</si>
  <si>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</si>
  <si>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</si>
  <si>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</si>
  <si>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</si>
  <si>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</si>
  <si>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</si>
  <si>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</si>
  <si>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</si>
  <si>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</si>
  <si>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</si>
  <si>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</si>
  <si>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</si>
  <si>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</si>
  <si>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</si>
  <si>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</si>
  <si>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</si>
  <si>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</si>
  <si>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</si>
  <si>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</si>
  <si>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</si>
  <si>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</si>
  <si>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</si>
  <si>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</si>
  <si>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</si>
  <si>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</si>
  <si>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</si>
  <si>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</si>
  <si>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</si>
  <si>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</si>
  <si>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</si>
  <si>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</si>
  <si>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</si>
  <si>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</si>
  <si>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</si>
  <si>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</si>
  <si>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</si>
  <si>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</si>
  <si>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</si>
  <si>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</si>
  <si>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</si>
  <si>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</si>
  <si>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</si>
  <si>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</si>
  <si>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</si>
  <si>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</si>
  <si>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</si>
  <si>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</si>
  <si>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</si>
  <si>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</si>
  <si>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</si>
  <si>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</si>
  <si>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</si>
  <si>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</si>
  <si>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</si>
  <si>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</si>
  <si>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</si>
  <si>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</si>
  <si>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</si>
  <si>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</si>
  <si>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</si>
  <si>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</si>
  <si>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</si>
  <si>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</si>
  <si>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</si>
  <si>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</si>
  <si>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</si>
  <si>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</si>
  <si>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</si>
  <si>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</si>
  <si>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</si>
  <si>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</si>
  <si>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</si>
  <si>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</si>
  <si>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</si>
  <si>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</si>
  <si>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</si>
  <si>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</si>
  <si>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</si>
  <si>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</si>
  <si>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</si>
  <si>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</si>
  <si>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</si>
  <si>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</si>
  <si>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</si>
  <si>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</si>
  <si>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</si>
  <si>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</si>
  <si>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</si>
  <si>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</si>
  <si>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</si>
  <si>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</si>
  <si>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</si>
  <si>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</si>
  <si>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</si>
  <si>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</si>
  <si>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</si>
  <si>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</si>
  <si>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</si>
  <si>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</si>
  <si>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</si>
  <si>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</si>
  <si>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</si>
  <si>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</si>
  <si>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</si>
  <si>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</si>
  <si>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</si>
  <si>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</si>
  <si>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</si>
  <si>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</si>
  <si>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</si>
  <si>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</si>
  <si>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</si>
  <si>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</si>
  <si>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</si>
  <si>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</si>
  <si>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</si>
  <si>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</si>
  <si>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</si>
  <si>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</si>
  <si>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</si>
  <si>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</si>
  <si>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</si>
  <si>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</si>
  <si>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</si>
  <si>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</si>
  <si>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</si>
  <si>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</si>
  <si>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</si>
  <si>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</si>
  <si>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</si>
  <si>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</si>
  <si>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</si>
  <si>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</si>
  <si>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</si>
  <si>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</si>
  <si>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</si>
  <si>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</si>
  <si>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</si>
  <si>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</si>
  <si>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</si>
  <si>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</si>
  <si>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</si>
  <si>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</si>
  <si>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</si>
  <si>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</si>
  <si>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</si>
  <si>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</si>
  <si>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</si>
  <si>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</si>
  <si>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</si>
  <si>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</si>
  <si>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</si>
  <si>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</si>
  <si>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</si>
  <si>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</si>
  <si>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</si>
  <si>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</si>
  <si>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</si>
  <si>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</si>
  <si>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</si>
  <si>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</si>
  <si>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</si>
  <si>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</si>
  <si>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</si>
  <si>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</si>
  <si>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</si>
  <si>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</si>
  <si>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</si>
  <si>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</si>
  <si>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</si>
  <si>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</si>
  <si>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</si>
  <si>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</si>
  <si>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</si>
  <si>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</si>
  <si>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</si>
  <si>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</si>
  <si>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</si>
  <si>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</si>
  <si>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</si>
  <si>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</si>
  <si>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</si>
  <si>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</si>
  <si>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</si>
  <si>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</si>
  <si>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</si>
  <si>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</si>
  <si>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</si>
  <si>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</si>
  <si>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</si>
  <si>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</si>
  <si>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</si>
  <si>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</si>
  <si>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</si>
  <si>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</si>
  <si>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</si>
  <si>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</si>
  <si>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</si>
  <si>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</si>
  <si>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</si>
  <si>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</si>
  <si>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</si>
  <si>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</si>
  <si>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</si>
  <si>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</si>
  <si>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</si>
  <si>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</si>
  <si>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</si>
  <si>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</si>
  <si>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</si>
  <si>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</si>
  <si>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</si>
  <si>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</si>
  <si>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</si>
  <si>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</si>
  <si>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</si>
  <si>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</si>
  <si>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</si>
  <si>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</si>
  <si>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</si>
  <si>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</si>
  <si>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</si>
  <si>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</si>
  <si>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</si>
  <si>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</si>
  <si>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</si>
  <si>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</si>
  <si>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</si>
  <si>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</si>
  <si>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</si>
  <si>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</si>
  <si>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</si>
  <si>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</si>
  <si>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</si>
  <si>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</si>
  <si>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</si>
  <si>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</si>
  <si>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</si>
  <si>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</si>
  <si>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</si>
  <si>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</si>
  <si>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</si>
  <si>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</si>
  <si>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</si>
  <si>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</si>
  <si>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</si>
  <si>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</si>
  <si>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</si>
  <si>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</si>
  <si>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</si>
  <si>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</si>
  <si>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</si>
  <si>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</si>
  <si>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</si>
  <si>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</si>
  <si>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</si>
  <si>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</si>
  <si>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</si>
  <si>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</si>
  <si>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</si>
  <si>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</si>
  <si>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</si>
  <si>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</si>
  <si>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</si>
  <si>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</si>
  <si>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</si>
  <si>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</si>
  <si>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</si>
  <si>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</si>
  <si>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</si>
  <si>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</si>
  <si>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</si>
  <si>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</si>
  <si>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</si>
  <si>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</si>
  <si>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</si>
  <si>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</si>
  <si>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</si>
  <si>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</si>
  <si>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</si>
  <si>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</si>
  <si>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</si>
  <si>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</si>
  <si>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</si>
  <si>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</si>
  <si>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</si>
  <si>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</si>
  <si>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</si>
  <si>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</si>
  <si>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</si>
  <si>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</si>
  <si>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</si>
  <si>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</si>
  <si>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</si>
  <si>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</si>
  <si>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</si>
  <si>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</si>
  <si>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</si>
  <si>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</si>
  <si>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</si>
  <si>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</si>
  <si>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</si>
  <si>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</si>
  <si>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</si>
  <si>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</si>
  <si>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</si>
  <si>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</si>
  <si>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</si>
  <si>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</si>
  <si>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</si>
  <si>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</si>
  <si>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</si>
  <si>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</si>
  <si>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</si>
  <si>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</si>
  <si>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</si>
  <si>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</si>
  <si>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</si>
  <si>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</si>
  <si>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</si>
  <si>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</si>
  <si>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</si>
  <si>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</si>
  <si>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</si>
  <si>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</si>
  <si>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</si>
  <si>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</si>
  <si>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</si>
  <si>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</si>
  <si>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</si>
  <si>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</si>
  <si>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</si>
  <si>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</si>
  <si>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</si>
  <si>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</si>
  <si>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</si>
  <si>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</si>
  <si>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</si>
  <si>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</si>
  <si>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</si>
  <si>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</si>
  <si>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</si>
  <si>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</si>
  <si>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</si>
  <si>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</si>
  <si>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</si>
  <si>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</si>
  <si>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</si>
  <si>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</si>
  <si>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</si>
  <si>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</si>
  <si>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</si>
  <si>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</si>
  <si>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</si>
  <si>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</si>
  <si>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</si>
  <si>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</si>
  <si>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</si>
  <si>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</si>
  <si>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</si>
  <si>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</si>
  <si>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</si>
  <si>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</si>
  <si>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</si>
  <si>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</si>
  <si>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</si>
  <si>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</si>
  <si>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</si>
  <si>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</si>
  <si>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</si>
  <si>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</si>
  <si>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</si>
  <si>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</si>
  <si>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</si>
  <si>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</si>
  <si>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</si>
  <si>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</si>
  <si>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</si>
  <si>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</si>
  <si>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</si>
  <si>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</si>
  <si>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</si>
  <si>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</si>
  <si>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</si>
  <si>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</si>
  <si>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</si>
  <si>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</si>
  <si>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</si>
  <si>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</si>
  <si>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</si>
  <si>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</si>
  <si>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</si>
  <si>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</si>
  <si>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</si>
  <si>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</si>
  <si>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</si>
  <si>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</si>
  <si>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</si>
  <si>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</si>
  <si>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</si>
  <si>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</si>
  <si>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</si>
  <si>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</si>
  <si>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</si>
  <si>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</si>
  <si>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</si>
  <si>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</si>
  <si>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</si>
  <si>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</si>
  <si>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</si>
  <si>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</si>
  <si>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</si>
  <si>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</si>
  <si>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</si>
  <si>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</si>
  <si>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</si>
  <si>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</si>
  <si>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</si>
  <si>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</si>
  <si>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</si>
  <si>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</si>
  <si>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</si>
  <si>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</si>
  <si>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</si>
  <si>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</si>
  <si>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</si>
  <si>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</si>
  <si>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</si>
  <si>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</si>
  <si>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</si>
  <si>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</si>
  <si>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</si>
  <si>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</si>
  <si>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</si>
  <si>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</si>
  <si>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</si>
  <si>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</si>
  <si>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</si>
  <si>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</si>
  <si>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</si>
  <si>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</si>
  <si>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</si>
  <si>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</si>
  <si>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</si>
  <si>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</si>
  <si>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</si>
  <si>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</si>
  <si>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</si>
  <si>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</si>
  <si>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</si>
  <si>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</si>
  <si>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</si>
  <si>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</si>
  <si>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</si>
  <si>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</si>
  <si>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</si>
  <si>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</si>
  <si>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</si>
  <si>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</si>
  <si>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</si>
  <si>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</si>
  <si>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</si>
  <si>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</si>
  <si>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</si>
  <si>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</si>
  <si>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</si>
  <si>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</si>
  <si>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</si>
  <si>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</si>
  <si>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</si>
  <si>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</si>
  <si>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</si>
  <si>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</si>
  <si>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</si>
  <si>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</si>
  <si>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</si>
  <si>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</si>
  <si>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</si>
  <si>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</si>
  <si>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</si>
  <si>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</si>
  <si>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</si>
  <si>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</si>
  <si>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</si>
  <si>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</si>
  <si>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</si>
  <si>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</si>
  <si>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</si>
  <si>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</si>
  <si>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</si>
  <si>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</si>
  <si>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</si>
  <si>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</si>
  <si>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</si>
  <si>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</si>
  <si>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</si>
  <si>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</si>
  <si>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</si>
  <si>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</si>
  <si>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</si>
  <si>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</si>
  <si>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</si>
  <si>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</si>
  <si>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</si>
  <si>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</si>
  <si>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</si>
  <si>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</si>
  <si>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</si>
  <si>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</si>
  <si>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</si>
  <si>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</si>
  <si>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</si>
  <si>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</si>
  <si>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</si>
  <si>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</si>
  <si>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</si>
  <si>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</si>
  <si>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</si>
  <si>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</si>
  <si>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</si>
  <si>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</si>
  <si>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</si>
  <si>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</si>
  <si>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</si>
  <si>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</si>
  <si>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</si>
  <si>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</si>
  <si>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</si>
  <si>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</si>
  <si>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</si>
  <si>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</si>
  <si>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</si>
  <si>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</si>
  <si>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</si>
  <si>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</si>
  <si>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</si>
  <si>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</si>
  <si>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</si>
  <si>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</si>
  <si>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</si>
  <si>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</si>
  <si>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</si>
  <si>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</si>
  <si>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</si>
  <si>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</si>
  <si>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</si>
  <si>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</si>
  <si>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</si>
  <si>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</si>
  <si>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</si>
  <si>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</si>
  <si>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</si>
  <si>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</si>
  <si>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</si>
  <si>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</si>
  <si>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</si>
  <si>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</si>
  <si>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</si>
  <si>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</si>
  <si>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</si>
  <si>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</si>
  <si>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</si>
  <si>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</si>
  <si>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</si>
  <si>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</si>
  <si>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</si>
  <si>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</si>
  <si>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</si>
  <si>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</si>
  <si>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</si>
  <si>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</si>
  <si>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</si>
  <si>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</si>
  <si>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</si>
  <si>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</si>
  <si>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</si>
  <si>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</si>
  <si>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</si>
  <si>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</si>
  <si>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</si>
  <si>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</si>
  <si>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</si>
  <si>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</si>
  <si>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</si>
  <si>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</si>
  <si>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</si>
  <si>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</si>
  <si>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</si>
  <si>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</si>
  <si>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</si>
  <si>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</si>
  <si>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</si>
  <si>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</si>
  <si>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</si>
  <si>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</si>
  <si>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</si>
  <si>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</si>
  <si>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</si>
  <si>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</si>
  <si>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</si>
  <si>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</si>
  <si>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</si>
  <si>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</si>
  <si>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</si>
  <si>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</si>
  <si>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</si>
  <si>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</si>
  <si>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</si>
  <si>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</si>
  <si>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</si>
  <si>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</si>
  <si>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</si>
  <si>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</si>
  <si>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</si>
  <si>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</si>
  <si>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</si>
  <si>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</si>
  <si>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</si>
  <si>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</si>
  <si>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</si>
  <si>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</si>
  <si>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</si>
  <si>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</si>
  <si>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</si>
  <si>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</si>
  <si>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</si>
  <si>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</si>
  <si>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</si>
  <si>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</si>
  <si>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</si>
  <si>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</si>
  <si>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</si>
  <si>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</si>
  <si>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</si>
  <si>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</si>
  <si>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</si>
  <si>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</si>
  <si>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</si>
  <si>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</si>
  <si>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</si>
  <si>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</si>
  <si>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</si>
  <si>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</si>
  <si>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</si>
  <si>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</si>
  <si>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</si>
  <si>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</si>
  <si>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</si>
  <si>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</si>
  <si>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</si>
  <si>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</si>
  <si>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</si>
  <si>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</si>
  <si>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</si>
  <si>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</si>
  <si>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</si>
  <si>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</si>
  <si>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</si>
  <si>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</si>
  <si>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</si>
  <si>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</si>
  <si>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</si>
  <si>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</si>
  <si>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</si>
  <si>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</si>
  <si>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</si>
  <si>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</si>
  <si>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</si>
  <si>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</si>
  <si>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</si>
  <si>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</si>
  <si>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</si>
  <si>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</si>
  <si>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</si>
  <si>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</si>
  <si>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</si>
  <si>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</si>
  <si>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</si>
  <si>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</si>
  <si>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</si>
  <si>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</si>
  <si>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</si>
  <si>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</si>
  <si>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</si>
  <si>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</si>
  <si>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</si>
  <si>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</si>
  <si>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</si>
  <si>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</si>
  <si>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</si>
  <si>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</si>
  <si>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</si>
  <si>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</si>
  <si>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</si>
  <si>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</si>
  <si>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</si>
  <si>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</si>
  <si>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</si>
  <si>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</si>
  <si>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</si>
  <si>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</si>
  <si>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</si>
  <si>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</si>
  <si>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</si>
  <si>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</si>
  <si>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</si>
  <si>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</si>
  <si>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</si>
  <si>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</si>
  <si>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</si>
  <si>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</si>
  <si>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</si>
  <si>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</si>
  <si>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</si>
  <si>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</si>
  <si>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</si>
  <si>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</si>
  <si>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</si>
  <si>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</si>
  <si>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</si>
  <si>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</si>
  <si>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</si>
  <si>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</si>
  <si>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</si>
  <si>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</si>
  <si>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</si>
  <si>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</si>
  <si>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</si>
  <si>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</si>
  <si>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</si>
  <si>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</si>
  <si>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</si>
  <si>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</si>
  <si>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</si>
  <si>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</si>
  <si>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</si>
  <si>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</si>
  <si>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</si>
  <si>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</si>
  <si>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</si>
  <si>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</si>
  <si>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</si>
  <si>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</si>
  <si>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</si>
  <si>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</si>
  <si>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</si>
  <si>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</si>
  <si>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</si>
  <si>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</si>
  <si>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</si>
  <si>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</si>
  <si>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</si>
  <si>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</si>
  <si>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</si>
  <si>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</si>
  <si>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</si>
  <si>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</si>
  <si>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</si>
  <si>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</si>
  <si>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</si>
  <si>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</si>
  <si>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</si>
  <si>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</si>
  <si>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</si>
  <si>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</si>
  <si>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</si>
  <si>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</si>
  <si>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</si>
  <si>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</si>
  <si>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</si>
  <si>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</si>
  <si>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</si>
  <si>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</si>
  <si>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</si>
  <si>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</si>
  <si>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</si>
  <si>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</si>
  <si>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</si>
  <si>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</si>
  <si>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</si>
  <si>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</si>
  <si>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</si>
  <si>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</si>
  <si>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</si>
  <si>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</si>
  <si>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</si>
  <si>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</si>
  <si>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</si>
  <si>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</si>
  <si>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</si>
  <si>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</si>
  <si>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</si>
  <si>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</si>
  <si>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</si>
  <si>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</si>
  <si>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</si>
  <si>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</si>
  <si>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</si>
  <si>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</si>
  <si>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</si>
  <si>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</si>
  <si>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</si>
  <si>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</si>
  <si>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</si>
  <si>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</si>
  <si>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</si>
  <si>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</si>
  <si>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</si>
  <si>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</si>
  <si>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</si>
  <si>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</si>
  <si>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</si>
  <si>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</si>
  <si>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</si>
  <si>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</si>
  <si>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</si>
  <si>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</si>
  <si>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</si>
  <si>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</si>
  <si>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</si>
  <si>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</si>
  <si>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</si>
  <si>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</si>
  <si>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</si>
  <si>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</si>
  <si>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</si>
  <si>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</si>
  <si>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</si>
  <si>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</si>
  <si>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</si>
  <si>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</si>
  <si>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</si>
  <si>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</si>
  <si>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</si>
  <si>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</si>
  <si>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</si>
  <si>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</si>
  <si>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</si>
  <si>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</si>
  <si>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</si>
  <si>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</si>
  <si>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</si>
  <si>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</si>
  <si>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</si>
  <si>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</si>
  <si>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</si>
  <si>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</si>
  <si>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</si>
  <si>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</si>
  <si>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</si>
  <si>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</si>
  <si>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</si>
  <si>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</si>
  <si>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</si>
  <si>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</si>
  <si>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</si>
  <si>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</si>
  <si>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</si>
  <si>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</si>
  <si>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</si>
  <si>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</si>
  <si>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</si>
  <si>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</si>
  <si>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</si>
  <si>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</si>
  <si>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</si>
  <si>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</si>
  <si>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</si>
  <si>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</si>
  <si>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</si>
  <si>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</si>
  <si>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</si>
  <si>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</si>
  <si>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</si>
  <si>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</si>
  <si>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</si>
  <si>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</si>
  <si>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</si>
  <si>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</si>
  <si>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</si>
  <si>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</si>
  <si>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</si>
  <si>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</si>
  <si>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</si>
  <si>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</si>
  <si>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</si>
  <si>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</si>
  <si>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</si>
  <si>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</si>
  <si>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</si>
  <si>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</si>
  <si>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</si>
  <si>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</si>
  <si>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</si>
  <si>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</si>
  <si>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</si>
  <si>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</si>
  <si>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</si>
  <si>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</si>
  <si>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</si>
  <si>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</si>
  <si>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</si>
  <si>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</si>
  <si>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</si>
  <si>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</si>
  <si>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</si>
  <si>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</si>
  <si>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</si>
  <si>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</si>
  <si>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</si>
  <si>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</si>
  <si>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</si>
  <si>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</si>
  <si>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</si>
  <si>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</si>
  <si>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</si>
  <si>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</si>
  <si>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</si>
  <si>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</si>
  <si>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</si>
  <si>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</si>
  <si>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</si>
  <si>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</si>
  <si>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</si>
  <si>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</si>
  <si>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</si>
  <si>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</si>
  <si>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</si>
  <si>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</si>
  <si>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</si>
  <si>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</si>
  <si>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</si>
  <si>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</si>
  <si>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</si>
  <si>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</si>
  <si>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</si>
  <si>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</si>
  <si>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</si>
  <si>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</si>
  <si>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</si>
  <si>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</si>
  <si>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</si>
  <si>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</si>
  <si>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</si>
  <si>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</si>
  <si>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</si>
  <si>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</si>
  <si>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</si>
  <si>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</si>
  <si>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</si>
  <si>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</si>
  <si>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</si>
  <si>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</si>
  <si>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</si>
  <si>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</si>
  <si>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</si>
  <si>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</si>
  <si>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</si>
  <si>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</si>
  <si>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</si>
  <si>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</si>
  <si>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</si>
  <si>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</si>
  <si>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</si>
  <si>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</si>
  <si>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</si>
  <si>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</si>
  <si>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</si>
  <si>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</si>
  <si>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</si>
  <si>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</si>
  <si>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</si>
  <si>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</si>
  <si>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</si>
  <si>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</si>
  <si>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</si>
  <si>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</si>
  <si>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</si>
  <si>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</si>
  <si>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</si>
  <si>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</si>
  <si>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</si>
  <si>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</si>
  <si>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</si>
  <si>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</si>
  <si>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</si>
  <si>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</si>
  <si>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</si>
  <si>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</si>
  <si>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</si>
  <si>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</si>
  <si>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</si>
  <si>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</si>
  <si>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</si>
  <si>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</si>
  <si>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</si>
  <si>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</si>
  <si>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</si>
  <si>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</si>
  <si>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</si>
  <si>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</si>
  <si>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</si>
  <si>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</si>
  <si>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</si>
  <si>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</si>
  <si>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</si>
  <si>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</si>
  <si>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</si>
  <si>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</si>
  <si>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</si>
  <si>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</si>
  <si>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</si>
  <si>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</si>
  <si>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</si>
  <si>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</si>
  <si>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</si>
  <si>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</si>
  <si>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</si>
  <si>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</si>
  <si>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</si>
  <si>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</si>
  <si>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</si>
  <si>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</si>
  <si>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</si>
  <si>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</si>
  <si>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</si>
  <si>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</si>
  <si>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</si>
  <si>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</si>
  <si>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</si>
  <si>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</si>
  <si>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</si>
  <si>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</si>
  <si>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</si>
  <si>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</si>
  <si>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</si>
  <si>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</si>
  <si>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</si>
  <si>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</si>
  <si>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</si>
  <si>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</si>
  <si>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</si>
  <si>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</si>
  <si>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</si>
  <si>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</si>
  <si>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</si>
  <si>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</si>
  <si>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</si>
  <si>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</si>
  <si>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</si>
  <si>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</si>
  <si>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</si>
  <si>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</si>
  <si>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</si>
  <si>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</si>
  <si>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</si>
  <si>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</si>
  <si>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</si>
  <si>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</si>
  <si>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</si>
  <si>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</si>
  <si>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</si>
  <si>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</si>
  <si>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</si>
  <si>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</si>
  <si>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</si>
  <si>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</si>
  <si>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</si>
  <si>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</si>
  <si>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</si>
  <si>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</si>
  <si>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</si>
  <si>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</si>
  <si>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</si>
  <si>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</si>
  <si>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</si>
  <si>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</si>
  <si>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</si>
  <si>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</si>
  <si>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</si>
  <si>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</si>
  <si>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</si>
  <si>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</si>
  <si>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</si>
  <si>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</si>
  <si>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</si>
  <si>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</si>
  <si>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</si>
  <si>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</si>
  <si>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</si>
  <si>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</si>
  <si>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</si>
  <si>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</si>
  <si>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</si>
  <si>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</si>
  <si>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</si>
  <si>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</si>
  <si>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</si>
  <si>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</si>
  <si>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</si>
  <si>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</si>
  <si>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</si>
  <si>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</si>
  <si>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</si>
  <si>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</si>
  <si>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</si>
  <si>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</si>
  <si>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</si>
  <si>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</si>
  <si>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</si>
  <si>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</si>
  <si>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</si>
  <si>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</si>
  <si>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</si>
  <si>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</si>
  <si>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</si>
  <si>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</si>
  <si>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</si>
  <si>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</si>
  <si>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</si>
  <si>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</si>
  <si>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</si>
  <si>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</si>
  <si>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</si>
  <si>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</si>
  <si>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</si>
  <si>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</si>
  <si>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</si>
  <si>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</si>
  <si>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</si>
  <si>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</si>
  <si>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</si>
  <si>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</si>
  <si>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</si>
  <si>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</si>
  <si>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</si>
  <si>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</si>
  <si>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</si>
  <si>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</si>
  <si>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</si>
  <si>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</si>
  <si>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</si>
  <si>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</si>
  <si>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</si>
  <si>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</si>
  <si>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</si>
  <si>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</si>
  <si>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</si>
  <si>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</si>
  <si>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</si>
  <si>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</si>
  <si>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</si>
  <si>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</si>
  <si>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</si>
  <si>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</si>
  <si>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</si>
  <si>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</si>
  <si>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</si>
  <si>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</si>
  <si>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</si>
  <si>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</si>
  <si>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</si>
  <si>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</si>
  <si>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</si>
  <si>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</si>
  <si>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</si>
  <si>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</si>
  <si>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</si>
  <si>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</si>
  <si>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</si>
  <si>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</si>
  <si>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</si>
  <si>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</si>
  <si>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</si>
  <si>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</si>
  <si>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</si>
  <si>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</si>
  <si>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</si>
  <si>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</si>
  <si>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</si>
  <si>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</si>
  <si>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</si>
  <si>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</si>
  <si>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</si>
  <si>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</si>
  <si>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</si>
  <si>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</si>
  <si>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</si>
  <si>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</si>
  <si>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</si>
  <si>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</si>
  <si>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</si>
  <si>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</si>
  <si>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</si>
  <si>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</si>
  <si>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</si>
  <si>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</si>
  <si>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</si>
  <si>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</si>
  <si>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</si>
  <si>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</si>
  <si>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</si>
  <si>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</si>
  <si>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</si>
  <si>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</si>
  <si>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</si>
  <si>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</si>
  <si>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</si>
  <si>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</si>
  <si>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</si>
  <si>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</si>
  <si>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</si>
  <si>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</si>
  <si>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</si>
  <si>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</si>
  <si>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</si>
  <si>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</si>
  <si>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</si>
  <si>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</si>
  <si>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</si>
  <si>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</si>
  <si>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</si>
  <si>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</si>
  <si>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</si>
  <si>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</si>
  <si>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</si>
  <si>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</si>
  <si>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</si>
  <si>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</si>
  <si>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</si>
  <si>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</si>
  <si>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</si>
  <si>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</si>
  <si>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</si>
  <si>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</si>
  <si>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</si>
  <si>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</si>
  <si>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</si>
  <si>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</si>
  <si>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</si>
  <si>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</si>
  <si>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</si>
  <si>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</si>
  <si>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</si>
  <si>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</si>
  <si>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</si>
  <si>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</si>
  <si>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</si>
  <si>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</si>
  <si>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</si>
  <si>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</si>
  <si>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</si>
  <si>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</si>
  <si>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</si>
  <si>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</si>
  <si>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</si>
  <si>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</si>
  <si>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</si>
  <si>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</si>
  <si>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</si>
  <si>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</si>
  <si>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</si>
  <si>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</si>
  <si>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</si>
  <si>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</si>
  <si>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</si>
  <si>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</si>
  <si>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</si>
  <si>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</si>
  <si>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</si>
  <si>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</si>
  <si>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</si>
  <si>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</si>
  <si>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</si>
  <si>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</si>
  <si>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</si>
  <si>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</si>
  <si>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</si>
  <si>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</si>
  <si>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</si>
  <si>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</si>
  <si>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</si>
  <si>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</si>
  <si>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</si>
  <si>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</si>
  <si>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</si>
  <si>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</si>
  <si>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</si>
  <si>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</si>
  <si>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</si>
  <si>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</si>
  <si>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</si>
  <si>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</si>
  <si>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</si>
  <si>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</si>
  <si>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</si>
  <si>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</si>
  <si>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</si>
  <si>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</si>
  <si>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</si>
  <si>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</si>
  <si>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</si>
  <si>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</si>
  <si>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</si>
  <si>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</si>
  <si>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</si>
  <si>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</si>
  <si>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</si>
  <si>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</si>
  <si>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</si>
  <si>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</si>
  <si>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</si>
  <si>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</si>
  <si>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</si>
  <si>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</si>
  <si>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</si>
  <si>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</si>
  <si>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</si>
  <si>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</si>
  <si>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</si>
  <si>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</si>
  <si>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</si>
  <si>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</si>
  <si>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</si>
  <si>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</si>
  <si>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</si>
  <si>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</si>
  <si>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</si>
  <si>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</si>
  <si>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</si>
  <si>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</si>
  <si>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</si>
  <si>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</si>
  <si>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</si>
  <si>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</si>
  <si>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</si>
  <si>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</si>
  <si>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</si>
  <si>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</si>
  <si>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</si>
  <si>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</si>
  <si>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</si>
  <si>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</si>
  <si>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</si>
  <si>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</si>
  <si>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</si>
  <si>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</si>
  <si>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</si>
  <si>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</si>
  <si>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</si>
  <si>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</si>
  <si>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</si>
  <si>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</si>
  <si>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</si>
  <si>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</si>
  <si>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</si>
  <si>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</si>
  <si>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</si>
  <si>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</si>
  <si>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</si>
  <si>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</si>
  <si>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</si>
  <si>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</si>
  <si>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</si>
  <si>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</si>
  <si>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</si>
  <si>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</si>
  <si>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</si>
  <si>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</si>
  <si>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</si>
  <si>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</si>
  <si>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</si>
  <si>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</si>
  <si>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</si>
  <si>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</si>
  <si>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</si>
  <si>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</si>
  <si>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</si>
  <si>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</si>
  <si>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</si>
  <si>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</si>
  <si>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</si>
  <si>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</si>
  <si>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</si>
  <si>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</si>
  <si>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</si>
  <si>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</si>
  <si>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</si>
  <si>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</si>
  <si>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</si>
  <si>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</si>
  <si>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</si>
  <si>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</si>
  <si>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</si>
  <si>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</si>
  <si>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</si>
  <si>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</si>
  <si>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</si>
  <si>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</si>
  <si>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</si>
  <si>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</si>
  <si>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</si>
  <si>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</si>
  <si>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</si>
  <si>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</si>
  <si>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</si>
  <si>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</si>
  <si>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</si>
  <si>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</si>
  <si>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</si>
  <si>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</si>
  <si>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</si>
  <si>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</si>
  <si>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</si>
  <si>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</si>
  <si>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</si>
  <si>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</si>
  <si>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</si>
  <si>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</si>
  <si>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</si>
  <si>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</si>
  <si>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</si>
  <si>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</si>
  <si>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</si>
  <si>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</si>
  <si>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</si>
  <si>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</si>
  <si>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</si>
  <si>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</si>
  <si>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</si>
  <si>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</si>
  <si>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</si>
  <si>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</si>
  <si>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</si>
  <si>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</si>
  <si>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</si>
  <si>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</si>
  <si>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</si>
  <si>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</si>
  <si>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</si>
  <si>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</si>
  <si>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</si>
  <si>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</si>
  <si>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</si>
  <si>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</si>
  <si>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</si>
  <si>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</si>
  <si>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</si>
  <si>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</si>
  <si>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</si>
  <si>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</si>
  <si>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</si>
  <si>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</si>
  <si>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</si>
  <si>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</si>
  <si>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</si>
  <si>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</si>
  <si>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</si>
  <si>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</si>
  <si>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</si>
  <si>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</si>
  <si>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</si>
  <si>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</si>
  <si>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</si>
  <si>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</si>
  <si>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</si>
  <si>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</si>
  <si>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</si>
  <si>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</si>
  <si>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</si>
  <si>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</si>
  <si>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</si>
  <si>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</si>
  <si>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</si>
  <si>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</si>
  <si>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</si>
  <si>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</si>
  <si>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</si>
  <si>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</si>
  <si>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</si>
  <si>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</si>
  <si>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</si>
  <si>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</si>
  <si>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</si>
  <si>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</si>
  <si>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</si>
  <si>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</si>
  <si>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</si>
  <si>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</si>
  <si>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</si>
  <si>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</si>
  <si>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</si>
  <si>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</si>
  <si>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</si>
  <si>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</si>
  <si>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</si>
  <si>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</si>
  <si>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</si>
  <si>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</si>
  <si>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</si>
  <si>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</si>
  <si>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</si>
  <si>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</si>
  <si>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</si>
  <si>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</si>
  <si>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</si>
  <si>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</si>
  <si>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</si>
  <si>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</si>
  <si>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</si>
  <si>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</si>
  <si>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</si>
  <si>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</si>
  <si>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</si>
  <si>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</si>
  <si>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</si>
  <si>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</si>
  <si>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</si>
  <si>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</si>
  <si>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</si>
  <si>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</si>
  <si>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</si>
  <si>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</si>
  <si>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</si>
  <si>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</si>
  <si>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</si>
  <si>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</si>
  <si>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</si>
  <si>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</si>
  <si>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</si>
  <si>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</si>
  <si>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</si>
  <si>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</si>
  <si>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</si>
  <si>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</si>
  <si>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</si>
  <si>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</si>
  <si>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</si>
  <si>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</si>
  <si>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</si>
  <si>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</si>
  <si>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</si>
  <si>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</si>
  <si>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</si>
  <si>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</si>
  <si>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</si>
  <si>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</si>
  <si>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</si>
  <si>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</si>
  <si>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</si>
  <si>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</si>
  <si>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</si>
  <si>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</si>
  <si>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</si>
  <si>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</si>
  <si>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</si>
  <si>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</si>
  <si>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</si>
  <si>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</si>
  <si>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</si>
  <si>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</si>
  <si>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</si>
  <si>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</si>
  <si>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</si>
  <si>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</si>
  <si>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</si>
  <si>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</si>
  <si>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</si>
  <si>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</si>
  <si>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</si>
  <si>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</si>
  <si>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</si>
  <si>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</si>
  <si>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</si>
  <si>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</si>
  <si>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</si>
  <si>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</si>
  <si>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</si>
  <si>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</si>
  <si>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</si>
  <si>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</si>
  <si>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</si>
  <si>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</si>
  <si>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</si>
  <si>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</si>
  <si>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</si>
  <si>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</si>
  <si>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</si>
  <si>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</si>
  <si>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</si>
  <si>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</si>
  <si>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</si>
  <si>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</si>
  <si>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</si>
  <si>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</si>
  <si>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</si>
  <si>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</si>
  <si>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</si>
  <si>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</si>
  <si>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</si>
  <si>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</si>
  <si>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</si>
  <si>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</si>
  <si>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</si>
  <si>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</si>
  <si>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</si>
  <si>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</si>
  <si>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</si>
  <si>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</si>
  <si>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</si>
  <si>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</si>
  <si>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</si>
  <si>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</si>
  <si>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</si>
  <si>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</si>
  <si>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</si>
  <si>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</si>
  <si>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</si>
  <si>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</si>
  <si>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</si>
  <si>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</si>
  <si>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</si>
  <si>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</si>
  <si>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</si>
  <si>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</si>
  <si>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</si>
  <si>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</si>
  <si>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</si>
  <si>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</si>
  <si>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</si>
  <si>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</si>
  <si>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</si>
  <si>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</si>
  <si>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</si>
  <si>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</si>
  <si>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</si>
  <si>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</si>
  <si>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</si>
  <si>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</si>
  <si>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</si>
  <si>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</si>
  <si>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</si>
  <si>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</si>
  <si>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</si>
  <si>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</si>
  <si>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</si>
  <si>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</si>
  <si>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</si>
  <si>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</si>
  <si>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</si>
  <si>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</si>
  <si>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</si>
  <si>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</si>
  <si>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</si>
  <si>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</si>
  <si>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</si>
  <si>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</si>
  <si>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</si>
  <si>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</si>
  <si>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</si>
  <si>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</si>
  <si>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</si>
  <si>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</si>
  <si>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</si>
  <si>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</si>
  <si>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</si>
  <si>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</si>
  <si>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</si>
  <si>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</si>
  <si>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</si>
  <si>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</si>
  <si>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</si>
  <si>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</si>
  <si>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</si>
  <si>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</si>
  <si>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</si>
  <si>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</si>
  <si>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</si>
  <si>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</si>
  <si>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</si>
  <si>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</si>
  <si>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</si>
  <si>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</si>
  <si>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</si>
  <si>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</si>
  <si>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</si>
  <si>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</si>
  <si>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</si>
  <si>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</si>
  <si>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</si>
  <si>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</si>
  <si>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</si>
  <si>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</si>
  <si>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</si>
  <si>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</si>
  <si>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</si>
  <si>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</si>
  <si>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</si>
  <si>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</si>
  <si>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</si>
  <si>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</si>
  <si>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</si>
  <si>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</si>
  <si>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</si>
  <si>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</si>
  <si>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</si>
  <si>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</si>
  <si>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</si>
  <si>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</si>
  <si>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</si>
  <si>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</si>
  <si>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</si>
  <si>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</si>
  <si>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</si>
  <si>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</si>
  <si>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</si>
  <si>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</si>
  <si>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</si>
  <si>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</si>
  <si>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</si>
  <si>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</si>
  <si>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</si>
  <si>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</si>
  <si>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</si>
  <si>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</si>
  <si>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</si>
  <si>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</si>
  <si>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</si>
  <si>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</si>
  <si>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</si>
  <si>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</si>
  <si>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</si>
  <si>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</si>
  <si>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</si>
  <si>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</si>
  <si>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</si>
  <si>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</si>
  <si>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</si>
  <si>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</si>
  <si>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</si>
  <si>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</si>
  <si>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</si>
  <si>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</si>
  <si>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</si>
  <si>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</si>
  <si>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</si>
  <si>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</si>
  <si>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</si>
  <si>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</si>
  <si>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</si>
  <si>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</si>
  <si>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</si>
  <si>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</si>
  <si>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</si>
  <si>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</si>
  <si>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</si>
  <si>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</si>
  <si>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</si>
  <si>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</si>
  <si>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</si>
  <si>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</si>
  <si>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</si>
  <si>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</si>
  <si>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</si>
  <si>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</si>
  <si>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</si>
  <si>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</si>
  <si>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</si>
  <si>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</si>
  <si>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</si>
  <si>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</si>
  <si>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</si>
  <si>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</si>
  <si>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</si>
  <si>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</si>
  <si>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</si>
  <si>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</si>
  <si>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</si>
  <si>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</si>
  <si>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</si>
  <si>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</si>
  <si>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</si>
  <si>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</si>
  <si>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</si>
  <si>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</si>
  <si>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</si>
  <si>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</si>
  <si>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</si>
  <si>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</si>
  <si>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</si>
  <si>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</si>
  <si>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</si>
  <si>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</si>
  <si>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</si>
  <si>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</si>
  <si>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</si>
  <si>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</si>
  <si>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</si>
  <si>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</si>
  <si>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</si>
  <si>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</si>
  <si>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</si>
  <si>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</si>
  <si>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</si>
  <si>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</si>
  <si>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</si>
  <si>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</si>
  <si>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</si>
  <si>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</si>
  <si>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</si>
  <si>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</si>
  <si>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</si>
  <si>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</si>
  <si>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</si>
  <si>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</si>
  <si>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</si>
  <si>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</si>
  <si>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</si>
  <si>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</si>
  <si>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</si>
  <si>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</si>
  <si>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</si>
  <si>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</si>
  <si>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</si>
  <si>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</si>
  <si>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</si>
  <si>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</si>
  <si>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</si>
  <si>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</si>
  <si>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</si>
  <si>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</si>
  <si>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</si>
  <si>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</si>
  <si>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</si>
  <si>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</si>
  <si>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</si>
  <si>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</si>
  <si>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</si>
  <si>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</si>
  <si>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</si>
  <si>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</si>
  <si>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</si>
  <si>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</si>
  <si>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</si>
  <si>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</si>
  <si>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</si>
  <si>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</si>
  <si>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</si>
  <si>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</si>
  <si>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</si>
  <si>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</si>
  <si>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</si>
  <si>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</si>
  <si>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</si>
  <si>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</si>
  <si>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</si>
  <si>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</si>
  <si>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</si>
  <si>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</si>
  <si>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</si>
  <si>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</si>
  <si>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</si>
  <si>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</si>
  <si>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</si>
  <si>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</si>
  <si>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</si>
  <si>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</si>
  <si>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</si>
  <si>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</si>
  <si>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</si>
  <si>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</si>
  <si>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</si>
  <si>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</si>
  <si>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</si>
  <si>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</si>
  <si>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</si>
  <si>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</si>
  <si>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</si>
  <si>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</si>
  <si>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</si>
  <si>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</si>
  <si>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</si>
  <si>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</si>
  <si>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</si>
  <si>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</si>
  <si>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</si>
  <si>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</si>
  <si>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</si>
  <si>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</si>
  <si>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</si>
  <si>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</si>
  <si>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</si>
  <si>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</si>
  <si>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</si>
  <si>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</si>
  <si>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</si>
  <si>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</si>
  <si>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</si>
  <si>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</si>
  <si>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</si>
  <si>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</si>
  <si>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</si>
  <si>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</si>
  <si>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</si>
  <si>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</si>
  <si>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</si>
  <si>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</si>
  <si>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</si>
  <si>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</si>
  <si>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</si>
  <si>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</si>
  <si>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</si>
  <si>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</si>
  <si>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</si>
  <si>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</si>
  <si>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</si>
  <si>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</si>
  <si>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</si>
  <si>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</si>
  <si>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</si>
  <si>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</si>
  <si>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</si>
  <si>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</si>
  <si>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</si>
  <si>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</si>
  <si>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</si>
  <si>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</si>
  <si>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</si>
  <si>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</si>
  <si>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</si>
  <si>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</si>
  <si>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</si>
  <si>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</si>
  <si>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</si>
  <si>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</si>
  <si>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</si>
  <si>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</si>
  <si>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</si>
  <si>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</si>
  <si>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</si>
  <si>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</si>
  <si>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</si>
  <si>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</si>
  <si>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</si>
  <si>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</si>
  <si>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</si>
  <si>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</si>
  <si>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</si>
  <si>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</si>
  <si>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</si>
  <si>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</si>
  <si>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</si>
  <si>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</si>
  <si>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</si>
  <si>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</si>
  <si>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</si>
  <si>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</si>
  <si>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</si>
  <si>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</si>
  <si>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</si>
  <si>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</si>
  <si>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</si>
  <si>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</si>
  <si>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</si>
  <si>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</si>
  <si>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</si>
  <si>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</si>
  <si>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</si>
  <si>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</si>
  <si>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</si>
  <si>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</si>
  <si>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</si>
  <si>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</si>
  <si>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</si>
  <si>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</si>
  <si>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</si>
  <si>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</si>
  <si>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</si>
  <si>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</si>
  <si>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</si>
  <si>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</si>
  <si>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</si>
  <si>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</si>
  <si>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</si>
  <si>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</si>
  <si>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</si>
  <si>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</si>
  <si>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</si>
  <si>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</si>
  <si>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</si>
  <si>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</si>
  <si>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</si>
  <si>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</si>
  <si>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</si>
  <si>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</si>
  <si>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</si>
  <si>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</si>
  <si>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</si>
  <si>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</si>
  <si>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</si>
  <si>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</si>
  <si>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</si>
  <si>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</si>
  <si>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</si>
  <si>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</si>
  <si>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</si>
  <si>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</si>
  <si>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</si>
  <si>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</si>
  <si>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</si>
  <si>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</si>
  <si>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</si>
  <si>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</si>
  <si>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</si>
  <si>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</si>
  <si>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</si>
  <si>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</si>
  <si>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</si>
  <si>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</si>
  <si>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</si>
  <si>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</si>
  <si>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</si>
  <si>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</si>
  <si>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</si>
  <si>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</si>
  <si>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</si>
  <si>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</si>
  <si>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</si>
  <si>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</si>
  <si>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</si>
  <si>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</si>
  <si>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</si>
  <si>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</si>
  <si>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</si>
  <si>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</si>
  <si>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</si>
  <si>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</si>
  <si>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</si>
  <si>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</si>
  <si>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</si>
  <si>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</si>
  <si>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</si>
  <si>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</si>
  <si>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</si>
  <si>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</si>
  <si>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</si>
  <si>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</si>
  <si>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</si>
  <si>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</si>
  <si>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</si>
  <si>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</si>
  <si>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</si>
  <si>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</si>
  <si>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</si>
  <si>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</si>
  <si>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</si>
  <si>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</si>
  <si>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</si>
  <si>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</si>
  <si>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</si>
  <si>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</si>
  <si>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</si>
  <si>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</si>
  <si>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</si>
  <si>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</si>
  <si>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</si>
  <si>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</si>
  <si>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</si>
  <si>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</si>
  <si>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</si>
  <si>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</si>
  <si>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</si>
  <si>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</si>
  <si>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</si>
  <si>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</si>
  <si>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</si>
  <si>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</si>
  <si>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</si>
  <si>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</si>
  <si>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</si>
  <si>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</si>
  <si>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</si>
  <si>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</si>
  <si>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</si>
  <si>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</si>
  <si>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</si>
  <si>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</si>
  <si>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</si>
  <si>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</si>
  <si>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</si>
  <si>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</si>
  <si>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</si>
  <si>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</si>
  <si>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</si>
  <si>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</si>
  <si>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</si>
  <si>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</si>
  <si>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</si>
  <si>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</si>
  <si>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</si>
  <si>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</si>
  <si>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</si>
  <si>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</si>
  <si>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</si>
  <si>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</si>
  <si>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</si>
  <si>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</si>
  <si>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</si>
  <si>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</si>
  <si>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</si>
  <si>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</si>
  <si>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</si>
  <si>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</si>
  <si>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</si>
  <si>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</si>
  <si>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</si>
  <si>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</si>
  <si>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</si>
  <si>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</si>
  <si>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</si>
  <si>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</si>
  <si>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</si>
  <si>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</si>
  <si>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</si>
  <si>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</si>
  <si>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</si>
  <si>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</si>
  <si>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</si>
  <si>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</si>
  <si>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</si>
  <si>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</si>
  <si>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</si>
  <si>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</si>
  <si>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</si>
  <si>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</si>
  <si>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</si>
  <si>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</si>
  <si>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</si>
  <si>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</si>
  <si>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</si>
  <si>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</si>
  <si>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</si>
  <si>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</si>
  <si>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</si>
  <si>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</si>
  <si>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</si>
  <si>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</si>
  <si>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</si>
  <si>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</si>
  <si>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</si>
  <si>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</si>
  <si>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</si>
  <si>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</si>
  <si>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</si>
  <si>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</si>
  <si>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</si>
  <si>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</si>
  <si>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</si>
  <si>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</si>
  <si>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</si>
  <si>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</si>
  <si>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</si>
  <si>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</si>
  <si>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</si>
  <si>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</si>
  <si>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</si>
  <si>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</si>
  <si>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</si>
  <si>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</si>
  <si>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</si>
  <si>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</si>
  <si>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</si>
  <si>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</si>
  <si>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</si>
  <si>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</si>
  <si>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</si>
  <si>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</si>
  <si>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</si>
  <si>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</si>
  <si>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</si>
  <si>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</si>
  <si>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</si>
  <si>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</si>
  <si>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</si>
  <si>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</si>
  <si>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</si>
  <si>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</si>
  <si>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</si>
  <si>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</si>
  <si>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</si>
  <si>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</si>
  <si>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</si>
  <si>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</si>
  <si>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</si>
  <si>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</si>
  <si>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</si>
  <si>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</si>
  <si>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</si>
  <si>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</si>
  <si>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</si>
  <si>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</si>
  <si>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</si>
  <si>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</si>
  <si>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</si>
  <si>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</si>
  <si>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</si>
  <si>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</si>
  <si>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</si>
  <si>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</si>
  <si>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</si>
  <si>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</si>
  <si>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</si>
  <si>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</si>
  <si>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</si>
  <si>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</si>
  <si>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</si>
  <si>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</si>
  <si>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</si>
  <si>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</si>
  <si>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</si>
  <si>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</si>
  <si>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</si>
  <si>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</si>
  <si>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</si>
  <si>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</si>
  <si>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</si>
  <si>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</si>
  <si>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</si>
  <si>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</si>
  <si>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</si>
  <si>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</si>
  <si>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</si>
  <si>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</si>
  <si>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</si>
  <si>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</si>
  <si>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</si>
  <si>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</si>
  <si>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</si>
  <si>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</si>
  <si>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</si>
  <si>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</si>
  <si>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</si>
  <si>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</si>
  <si>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</si>
  <si>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</si>
  <si>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</si>
  <si>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</si>
  <si>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</si>
  <si>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</si>
  <si>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</si>
  <si>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</si>
  <si>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</si>
  <si>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</si>
  <si>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</si>
  <si>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</si>
  <si>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</si>
  <si>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</si>
  <si>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</si>
  <si>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</si>
  <si>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</si>
  <si>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</si>
  <si>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</si>
  <si>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</si>
  <si>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</si>
  <si>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</si>
  <si>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</si>
  <si>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</si>
  <si>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</si>
  <si>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</si>
  <si>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</si>
  <si>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</si>
  <si>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</si>
  <si>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</si>
  <si>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</si>
  <si>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</si>
  <si>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</si>
  <si>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</si>
  <si>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</si>
  <si>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</si>
  <si>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</si>
  <si>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</si>
  <si>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</si>
  <si>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</si>
  <si>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</si>
  <si>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</si>
  <si>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</si>
  <si>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</si>
  <si>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</si>
  <si>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</si>
  <si>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</si>
  <si>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</si>
  <si>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</si>
  <si>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</si>
  <si>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</si>
  <si>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</si>
  <si>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</si>
  <si>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</si>
  <si>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</si>
  <si>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</si>
  <si>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</si>
  <si>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</si>
  <si>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</si>
  <si>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</si>
  <si>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</si>
  <si>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</si>
  <si>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</si>
  <si>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</si>
  <si>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</si>
  <si>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</si>
  <si>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</si>
  <si>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</si>
  <si>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</si>
  <si>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</si>
  <si>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</si>
  <si>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</si>
  <si>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</si>
  <si>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</si>
  <si>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</si>
  <si>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</si>
  <si>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</si>
  <si>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</si>
  <si>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</si>
  <si>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</si>
  <si>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</si>
  <si>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</si>
  <si>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</si>
  <si>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</si>
  <si>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</si>
  <si>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</si>
  <si>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</si>
  <si>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</si>
  <si>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</si>
  <si>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</si>
  <si>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</si>
  <si>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</si>
  <si>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</si>
  <si>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</si>
  <si>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</si>
  <si>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</si>
  <si>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</si>
  <si>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</si>
  <si>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</si>
  <si>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</si>
  <si>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</si>
  <si>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</si>
  <si>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</si>
  <si>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</si>
  <si>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</si>
  <si>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</si>
  <si>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</si>
  <si>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</si>
  <si>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</si>
  <si>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</si>
  <si>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</si>
  <si>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</si>
  <si>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</si>
  <si>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</si>
  <si>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</si>
  <si>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</si>
  <si>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</si>
  <si>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</si>
  <si>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</si>
  <si>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</si>
  <si>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</si>
  <si>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</si>
  <si>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</si>
  <si>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</si>
  <si>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</si>
  <si>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</si>
  <si>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</si>
  <si>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</si>
  <si>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</si>
  <si>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</si>
  <si>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</si>
  <si>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</si>
  <si>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</si>
  <si>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</si>
  <si>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</si>
  <si>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</si>
  <si>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</si>
  <si>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</si>
  <si>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</si>
  <si>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</si>
  <si>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</si>
  <si>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</si>
  <si>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</si>
  <si>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</si>
  <si>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</si>
  <si>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</si>
  <si>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</si>
  <si>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</si>
  <si>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</si>
  <si>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</si>
  <si>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</si>
  <si>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</si>
  <si>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</si>
  <si>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</si>
  <si>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</si>
  <si>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</si>
  <si>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</si>
  <si>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</si>
  <si>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</si>
  <si>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</si>
  <si>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</si>
  <si>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</si>
  <si>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</si>
  <si>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</si>
  <si>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</si>
  <si>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</si>
  <si>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</si>
  <si>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</si>
  <si>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</si>
  <si>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</si>
  <si>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</si>
  <si>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</si>
  <si>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</si>
  <si>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</si>
  <si>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</si>
  <si>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</si>
  <si>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</si>
  <si>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</si>
  <si>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</si>
  <si>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</si>
  <si>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</si>
  <si>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</si>
  <si>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</si>
  <si>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</si>
  <si>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</si>
  <si>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</si>
  <si>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</si>
  <si>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</si>
  <si>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</si>
  <si>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</si>
  <si>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</si>
  <si>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</si>
  <si>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</si>
  <si>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</si>
  <si>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</si>
  <si>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</si>
  <si>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</si>
  <si>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</si>
  <si>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</si>
  <si>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</si>
  <si>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</si>
  <si>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</si>
  <si>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</si>
  <si>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</si>
  <si>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</si>
  <si>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</si>
  <si>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</si>
  <si>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</si>
  <si>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</si>
  <si>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</si>
  <si>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</si>
  <si>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</si>
  <si>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</si>
  <si>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</si>
  <si>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</si>
  <si>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</si>
  <si>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</si>
  <si>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</si>
  <si>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</si>
  <si>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</si>
  <si>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</si>
  <si>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</si>
  <si>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</si>
  <si>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</si>
  <si>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</si>
  <si>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</si>
  <si>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</si>
  <si>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</si>
  <si>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</si>
  <si>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</si>
  <si>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</si>
  <si>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</si>
  <si>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</si>
  <si>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</si>
  <si>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</si>
  <si>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</si>
  <si>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</si>
  <si>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</si>
  <si>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</si>
  <si>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</si>
  <si>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</si>
  <si>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</si>
  <si>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</si>
  <si>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</si>
  <si>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</si>
  <si>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</si>
  <si>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</si>
  <si>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</si>
  <si>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</si>
  <si>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</si>
  <si>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</si>
  <si>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</si>
  <si>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</si>
  <si>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</si>
  <si>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</si>
  <si>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</si>
  <si>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</si>
  <si>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</si>
  <si>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</si>
  <si>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</si>
  <si>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</si>
  <si>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</si>
  <si>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</si>
  <si>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</si>
  <si>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</si>
  <si>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</si>
  <si>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</si>
  <si>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</si>
  <si>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</si>
  <si>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</si>
  <si>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</si>
  <si>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</si>
  <si>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</si>
  <si>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</si>
  <si>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</si>
  <si>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</si>
  <si>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</si>
  <si>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</si>
  <si>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</si>
  <si>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</si>
  <si>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</si>
  <si>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</si>
  <si>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</si>
  <si>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</si>
  <si>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</si>
  <si>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</si>
  <si>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</si>
  <si>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</si>
  <si>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</si>
  <si>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</si>
  <si>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</si>
  <si>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</si>
  <si>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</si>
  <si>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</si>
  <si>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</si>
  <si>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</si>
  <si>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</si>
  <si>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</si>
  <si>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</si>
  <si>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</si>
  <si>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</si>
  <si>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</si>
  <si>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</si>
  <si>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</si>
  <si>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</si>
  <si>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</si>
  <si>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</si>
  <si>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</si>
  <si>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</si>
  <si>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</si>
  <si>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</si>
  <si>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</si>
  <si>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</si>
  <si>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</si>
  <si>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</si>
  <si>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</si>
  <si>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</si>
  <si>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</si>
  <si>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</si>
  <si>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</si>
  <si>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</si>
  <si>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</si>
  <si>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</si>
  <si>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</si>
  <si>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</si>
  <si>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</si>
  <si>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</si>
  <si>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</si>
  <si>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</si>
  <si>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</si>
  <si>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</si>
  <si>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</si>
  <si>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</si>
  <si>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</si>
  <si>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</si>
  <si>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</si>
  <si>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</si>
  <si>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</si>
  <si>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</si>
  <si>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</si>
  <si>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</si>
  <si>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</si>
  <si>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</si>
  <si>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</si>
  <si>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</si>
  <si>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</si>
  <si>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</si>
  <si>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</si>
  <si>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</si>
  <si>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</si>
  <si>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</si>
  <si>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</si>
  <si>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</si>
  <si>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</si>
  <si>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</si>
  <si>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</si>
  <si>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</si>
  <si>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</si>
  <si>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</si>
  <si>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</si>
  <si>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</si>
  <si>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</si>
  <si>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</si>
  <si>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</si>
  <si>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</si>
  <si>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</si>
  <si>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</si>
  <si>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</si>
  <si>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</si>
  <si>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</si>
  <si>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</si>
  <si>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</si>
  <si>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</si>
  <si>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</si>
  <si>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</si>
  <si>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</si>
  <si>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</si>
  <si>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</si>
  <si>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</si>
  <si>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</si>
  <si>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</si>
  <si>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</si>
  <si>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</si>
  <si>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</si>
  <si>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</si>
  <si>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</si>
  <si>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</si>
  <si>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</si>
  <si>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</si>
  <si>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</si>
  <si>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</si>
  <si>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</si>
  <si>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</si>
  <si>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</si>
  <si>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</si>
  <si>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</si>
  <si>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</si>
  <si>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</si>
  <si>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</si>
  <si>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</si>
  <si>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</si>
  <si>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</si>
  <si>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</si>
  <si>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</si>
  <si>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</si>
  <si>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</si>
  <si>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</si>
  <si>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</si>
  <si>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</si>
  <si>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</si>
  <si>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</si>
  <si>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</si>
  <si>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</si>
  <si>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</si>
  <si>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</si>
  <si>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</si>
  <si>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</si>
  <si>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</si>
  <si>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</si>
  <si>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</si>
  <si>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</si>
  <si>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</si>
  <si>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</si>
  <si>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</si>
  <si>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</si>
  <si>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</si>
  <si>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</si>
  <si>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</si>
  <si>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</si>
  <si>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</si>
  <si>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</si>
  <si>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</si>
  <si>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</si>
  <si>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</si>
  <si>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</si>
  <si>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</si>
  <si>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</si>
  <si>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</si>
  <si>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</si>
  <si>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</si>
  <si>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</si>
  <si>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</si>
  <si>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</si>
  <si>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</si>
  <si>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</si>
  <si>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</si>
  <si>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</si>
  <si>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</si>
  <si>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</si>
  <si>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</si>
  <si>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</si>
  <si>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</si>
  <si>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</si>
  <si>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</si>
  <si>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</si>
  <si>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</si>
  <si>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</si>
  <si>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</si>
  <si>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</si>
  <si>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</si>
  <si>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</si>
  <si>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</si>
  <si>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</si>
  <si>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</si>
  <si>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</si>
  <si>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</si>
  <si>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</si>
  <si>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</si>
  <si>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</si>
  <si>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</si>
  <si>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</si>
  <si>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</si>
  <si>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</si>
  <si>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</si>
  <si>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</si>
  <si>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</si>
  <si>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</si>
  <si>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</si>
  <si>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</si>
  <si>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</si>
  <si>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</si>
  <si>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</si>
  <si>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</si>
  <si>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</si>
  <si>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</si>
  <si>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</si>
  <si>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</si>
  <si>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</si>
  <si>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</si>
  <si>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</si>
  <si>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</si>
  <si>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</si>
  <si>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</si>
  <si>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</si>
  <si>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</si>
  <si>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</si>
  <si>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</si>
  <si>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</si>
  <si>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</si>
  <si>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</si>
  <si>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</si>
  <si>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</si>
  <si>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</si>
  <si>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</si>
  <si>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</si>
  <si>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</si>
  <si>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</si>
  <si>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</si>
  <si>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</si>
  <si>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</si>
  <si>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</si>
  <si>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</si>
  <si>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</si>
  <si>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</si>
  <si>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</si>
  <si>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</si>
  <si>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</si>
  <si>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</si>
  <si>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</si>
  <si>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</si>
  <si>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</si>
  <si>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</si>
  <si>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</si>
  <si>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</si>
  <si>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</si>
  <si>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</si>
  <si>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</si>
  <si>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</si>
  <si>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</si>
  <si>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</si>
  <si>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</si>
  <si>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</si>
  <si>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</si>
  <si>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</si>
  <si>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</si>
  <si>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</si>
  <si>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</si>
  <si>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</si>
  <si>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</si>
  <si>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</si>
  <si>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</si>
  <si>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</si>
  <si>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</si>
  <si>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</si>
  <si>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</si>
  <si>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</si>
  <si>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</si>
  <si>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</si>
  <si>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</si>
  <si>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</si>
  <si>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</si>
  <si>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</si>
  <si>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</si>
  <si>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</si>
  <si>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</si>
  <si>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</si>
  <si>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</si>
  <si>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</si>
  <si>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</si>
  <si>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</si>
  <si>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</si>
  <si>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</si>
  <si>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</si>
  <si>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</si>
  <si>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</si>
  <si>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</si>
  <si>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</si>
  <si>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</si>
  <si>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</si>
  <si>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</si>
  <si>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</si>
  <si>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</si>
  <si>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</si>
  <si>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</si>
  <si>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</si>
  <si>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</si>
  <si>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</si>
  <si>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</si>
  <si>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</si>
  <si>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</si>
  <si>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</si>
  <si>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</si>
  <si>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</si>
  <si>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</si>
  <si>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</si>
  <si>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</si>
  <si>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</si>
  <si>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</si>
  <si>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</si>
  <si>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</si>
  <si>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</si>
  <si>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</si>
  <si>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</si>
  <si>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</si>
  <si>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</si>
  <si>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</si>
  <si>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</si>
  <si>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</si>
  <si>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</si>
  <si>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</si>
  <si>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</si>
  <si>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</si>
  <si>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</si>
  <si>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</si>
  <si>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</si>
  <si>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</si>
  <si>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</si>
  <si>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</si>
  <si>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</si>
  <si>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</si>
  <si>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</si>
  <si>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</si>
  <si>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</si>
  <si>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</si>
  <si>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</si>
  <si>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</si>
  <si>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</si>
  <si>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</si>
  <si>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</si>
  <si>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</si>
  <si>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</si>
  <si>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</si>
  <si>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</si>
  <si>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</si>
  <si>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</si>
  <si>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</si>
  <si>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</si>
  <si>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</si>
  <si>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</si>
  <si>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</si>
  <si>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</si>
  <si>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</si>
  <si>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</si>
  <si>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</si>
  <si>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</si>
  <si>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</si>
  <si>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</si>
  <si>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</si>
  <si>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</si>
  <si>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</si>
  <si>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</si>
  <si>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</si>
  <si>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</si>
  <si>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</si>
  <si>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</si>
  <si>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</si>
  <si>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</si>
  <si>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</si>
  <si>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</si>
  <si>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</si>
  <si>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</si>
  <si>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</si>
  <si>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</si>
  <si>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</si>
  <si>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</si>
  <si>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</si>
  <si>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</si>
  <si>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</si>
  <si>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</si>
  <si>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</si>
  <si>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</si>
  <si>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</si>
  <si>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</si>
  <si>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</si>
  <si>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</si>
  <si>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</si>
  <si>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</si>
  <si>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</si>
  <si>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</si>
  <si>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</si>
  <si>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</si>
  <si>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</si>
  <si>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</si>
  <si>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</si>
  <si>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</si>
  <si>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</si>
  <si>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</si>
  <si>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</si>
  <si>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</si>
  <si>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</si>
  <si>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</si>
  <si>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</si>
  <si>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</si>
  <si>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</si>
  <si>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</si>
  <si>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</si>
  <si>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</si>
  <si>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</si>
  <si>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</si>
  <si>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</si>
  <si>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</si>
  <si>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</si>
  <si>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</si>
  <si>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</si>
  <si>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</si>
  <si>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</si>
  <si>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</si>
  <si>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</si>
  <si>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</si>
  <si>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</si>
  <si>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</si>
  <si>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</si>
  <si>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</si>
  <si>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</si>
  <si>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</si>
  <si>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</si>
  <si>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</si>
  <si>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</si>
  <si>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</si>
  <si>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</si>
  <si>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</si>
  <si>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</si>
  <si>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</si>
  <si>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</si>
  <si>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</si>
  <si>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</si>
  <si>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</si>
  <si>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</si>
  <si>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</si>
  <si>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</si>
  <si>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</si>
  <si>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</si>
  <si>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</si>
  <si>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</si>
  <si>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</si>
  <si>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</si>
  <si>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</si>
  <si>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</si>
  <si>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</si>
  <si>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</si>
  <si>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</si>
  <si>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</si>
  <si>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</si>
  <si>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</si>
  <si>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</si>
  <si>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</si>
  <si>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</si>
  <si>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</si>
  <si>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</si>
  <si>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</si>
  <si>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</si>
  <si>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</si>
  <si>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</si>
  <si>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</si>
  <si>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</si>
  <si>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</si>
  <si>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</si>
  <si>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</si>
  <si>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</si>
  <si>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</si>
  <si>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</si>
  <si>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</si>
  <si>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</si>
  <si>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</si>
  <si>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</si>
  <si>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</si>
  <si>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</si>
  <si>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</si>
  <si>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</si>
  <si>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</si>
  <si>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</si>
  <si>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</si>
  <si>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</si>
  <si>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</si>
  <si>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</si>
  <si>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</si>
  <si>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</si>
  <si>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</si>
  <si>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</si>
  <si>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</si>
  <si>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</si>
  <si>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</si>
  <si>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</si>
  <si>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</si>
  <si>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</si>
  <si>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</si>
  <si>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</si>
  <si>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</si>
  <si>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</si>
  <si>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</si>
  <si>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</si>
  <si>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</si>
  <si>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</si>
  <si>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</si>
  <si>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</si>
  <si>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</si>
  <si>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</si>
  <si>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</si>
  <si>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</si>
  <si>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</si>
  <si>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</si>
  <si>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</si>
  <si>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</si>
  <si>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</si>
  <si>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</si>
  <si>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</si>
  <si>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</si>
  <si>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</si>
  <si>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</si>
  <si>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</si>
  <si>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</si>
  <si>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</si>
  <si>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</si>
  <si>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</si>
  <si>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</si>
  <si>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</si>
  <si>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</si>
  <si>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</si>
  <si>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</si>
  <si>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</si>
  <si>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</si>
  <si>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</si>
  <si>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</si>
  <si>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</si>
  <si>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</si>
  <si>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</si>
  <si>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</si>
  <si>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</si>
  <si>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</si>
  <si>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</si>
  <si>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</si>
  <si>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</si>
  <si>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</si>
  <si>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</si>
  <si>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</si>
  <si>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</si>
  <si>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</si>
  <si>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</si>
  <si>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</si>
  <si>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</si>
  <si>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</si>
  <si>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</si>
  <si>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</si>
  <si>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</si>
  <si>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</si>
  <si>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</si>
  <si>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</si>
  <si>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</si>
  <si>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</si>
  <si>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</si>
  <si>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</si>
  <si>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</si>
  <si>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</si>
  <si>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</si>
  <si>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</si>
  <si>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</si>
  <si>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</si>
  <si>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</si>
  <si>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</si>
  <si>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</si>
  <si>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</si>
  <si>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</si>
  <si>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</si>
  <si>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</si>
  <si>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</si>
  <si>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</si>
  <si>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</si>
  <si>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</si>
  <si>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</si>
  <si>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</si>
  <si>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</si>
  <si>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</si>
  <si>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</si>
  <si>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</si>
  <si>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</si>
  <si>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</si>
  <si>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</si>
  <si>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</si>
  <si>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</si>
  <si>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</si>
  <si>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</si>
  <si>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</si>
  <si>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</si>
  <si>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</si>
  <si>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</si>
  <si>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</si>
  <si>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</si>
  <si>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</si>
  <si>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</si>
  <si>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</si>
  <si>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</si>
  <si>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</si>
  <si>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</si>
  <si>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</si>
  <si>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</si>
  <si>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</si>
  <si>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</si>
  <si>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</si>
  <si>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</si>
  <si>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</si>
  <si>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</si>
  <si>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</si>
  <si>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</si>
  <si>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</si>
  <si>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</si>
  <si>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</si>
  <si>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</si>
  <si>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</si>
  <si>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</si>
  <si>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</si>
  <si>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</si>
  <si>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</si>
  <si>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</si>
  <si>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</si>
  <si>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</si>
  <si>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</si>
  <si>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</si>
  <si>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</si>
  <si>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</si>
  <si>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</si>
  <si>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</si>
  <si>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</si>
  <si>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</si>
  <si>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</si>
  <si>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</si>
  <si>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</si>
  <si>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</si>
  <si>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</si>
  <si>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</si>
  <si>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</si>
  <si>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</si>
  <si>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</si>
  <si>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</si>
  <si>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</si>
  <si>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</si>
  <si>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</si>
  <si>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</si>
  <si>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</si>
  <si>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</si>
  <si>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</si>
  <si>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</si>
  <si>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</si>
  <si>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</si>
  <si>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</si>
  <si>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</si>
  <si>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</si>
  <si>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</si>
  <si>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</si>
  <si>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</si>
  <si>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</si>
  <si>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</si>
  <si>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</si>
  <si>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</si>
  <si>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</si>
  <si>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</si>
  <si>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</si>
  <si>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</si>
  <si>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</si>
  <si>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</si>
  <si>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</si>
  <si>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</si>
  <si>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</si>
  <si>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</si>
  <si>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</si>
  <si>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</si>
  <si>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</si>
  <si>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</si>
  <si>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</si>
  <si>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</si>
  <si>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</si>
  <si>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</si>
  <si>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</si>
  <si>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</si>
  <si>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</si>
  <si>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</si>
  <si>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</si>
  <si>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</si>
  <si>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</si>
  <si>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</si>
  <si>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</si>
  <si>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</si>
  <si>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</si>
  <si>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</si>
  <si>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</si>
  <si>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</si>
  <si>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</si>
  <si>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</si>
  <si>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</si>
  <si>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</si>
  <si>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</si>
  <si>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</si>
  <si>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</si>
  <si>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</si>
  <si>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</si>
  <si>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</si>
  <si>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</si>
  <si>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</si>
  <si>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</si>
  <si>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</si>
  <si>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</si>
  <si>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</si>
  <si>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</si>
  <si>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</si>
  <si>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</si>
  <si>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</si>
  <si>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</si>
  <si>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</si>
  <si>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</si>
  <si>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</si>
  <si>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</si>
  <si>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</si>
  <si>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</si>
  <si>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</si>
  <si>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</si>
  <si>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</si>
  <si>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</si>
  <si>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</si>
  <si>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</si>
  <si>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</si>
  <si>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</si>
  <si>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</si>
  <si>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</si>
  <si>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</si>
  <si>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</si>
  <si>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</si>
  <si>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</si>
  <si>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</si>
  <si>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</si>
  <si>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</si>
  <si>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</si>
  <si>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</si>
  <si>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</si>
  <si>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</si>
  <si>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</si>
  <si>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</si>
  <si>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</si>
  <si>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</si>
  <si>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</si>
  <si>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</si>
  <si>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</si>
  <si>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</si>
  <si>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</si>
  <si>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</si>
  <si>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</si>
  <si>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</si>
  <si>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</si>
  <si>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</si>
  <si>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</si>
  <si>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</si>
  <si>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</si>
  <si>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</si>
  <si>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</si>
  <si>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</si>
  <si>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</si>
  <si>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</si>
  <si>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</si>
  <si>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</si>
  <si>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</si>
  <si>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</si>
  <si>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</si>
  <si>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</si>
  <si>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</si>
  <si>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</si>
  <si>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</si>
  <si>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</si>
  <si>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</si>
  <si>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</si>
  <si>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</si>
  <si>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</si>
  <si>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</si>
  <si>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</si>
  <si>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</si>
  <si>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</si>
  <si>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</si>
  <si>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</si>
  <si>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</si>
  <si>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</si>
  <si>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</si>
  <si>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</si>
  <si>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</si>
  <si>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</si>
  <si>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</si>
  <si>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</si>
  <si>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</si>
  <si>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</si>
  <si>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</si>
  <si>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</si>
  <si>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</si>
  <si>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</si>
  <si>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</si>
  <si>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</si>
  <si>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</si>
  <si>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</si>
  <si>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</si>
  <si>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</si>
  <si>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</si>
  <si>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</si>
  <si>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</si>
  <si>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</si>
  <si>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</si>
  <si>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</si>
  <si>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</si>
  <si>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</si>
  <si>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</si>
  <si>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</si>
  <si>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</si>
  <si>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</si>
  <si>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</si>
  <si>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</si>
  <si>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</si>
  <si>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</si>
  <si>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</si>
  <si>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</si>
  <si>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</si>
  <si>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</si>
  <si>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</si>
  <si>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</si>
  <si>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</si>
  <si>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</si>
  <si>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</si>
  <si>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</si>
  <si>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</si>
  <si>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</si>
  <si>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</si>
  <si>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</si>
  <si>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</si>
  <si>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</si>
  <si>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</si>
  <si>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</si>
  <si>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</si>
  <si>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</si>
  <si>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</si>
  <si>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</si>
  <si>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</si>
  <si>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</si>
  <si>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</si>
  <si>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</si>
  <si>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</si>
  <si>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</si>
  <si>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</si>
  <si>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</si>
  <si>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</si>
  <si>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</si>
  <si>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</si>
  <si>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</si>
  <si>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</si>
  <si>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</si>
  <si>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</si>
  <si>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</si>
  <si>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</si>
  <si>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</si>
  <si>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</si>
  <si>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</si>
  <si>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</si>
  <si>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</si>
  <si>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</si>
  <si>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</si>
  <si>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</si>
  <si>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</si>
  <si>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</si>
  <si>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</si>
  <si>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</si>
  <si>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</si>
  <si>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</si>
  <si>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</si>
  <si>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</si>
  <si>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</si>
  <si>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</si>
  <si>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</si>
  <si>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</si>
  <si>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</si>
  <si>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</si>
  <si>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</si>
  <si>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</si>
  <si>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</si>
  <si>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</si>
  <si>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</si>
  <si>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</si>
  <si>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</si>
  <si>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</si>
  <si>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</si>
  <si>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</si>
  <si>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</si>
  <si>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</si>
  <si>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</si>
  <si>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</si>
  <si>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</si>
  <si>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</si>
  <si>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</si>
  <si>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</si>
  <si>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</si>
  <si>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</si>
  <si>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</si>
  <si>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</si>
  <si>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</si>
  <si>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</si>
  <si>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</si>
  <si>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</si>
  <si>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</si>
  <si>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</si>
  <si>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</si>
  <si>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</si>
  <si>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</si>
  <si>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</si>
  <si>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</si>
  <si>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</si>
  <si>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</si>
  <si>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</si>
  <si>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</si>
  <si>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</si>
  <si>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</si>
  <si>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</si>
  <si>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</si>
  <si>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</si>
  <si>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</si>
  <si>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</si>
  <si>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</si>
  <si>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</si>
  <si>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</si>
  <si>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</si>
  <si>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</si>
  <si>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</si>
  <si>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</si>
  <si>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</si>
  <si>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</si>
  <si>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</si>
  <si>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</si>
  <si>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</si>
  <si>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</si>
  <si>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</si>
  <si>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</si>
  <si>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</si>
  <si>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</si>
  <si>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</si>
  <si>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</si>
  <si>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</si>
  <si>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</si>
  <si>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</si>
  <si>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</si>
  <si>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</si>
  <si>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</si>
  <si>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</si>
  <si>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</si>
  <si>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</si>
  <si>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</si>
  <si>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</si>
  <si>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</si>
  <si>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</si>
  <si>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</si>
  <si>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</si>
  <si>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</si>
  <si>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</si>
  <si>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</si>
  <si>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</si>
  <si>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</si>
  <si>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</si>
  <si>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</si>
  <si>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</si>
  <si>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</si>
  <si>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</si>
  <si>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</si>
  <si>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</si>
  <si>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</si>
  <si>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</si>
  <si>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</si>
  <si>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</si>
  <si>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</si>
  <si>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</si>
  <si>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</si>
  <si>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</si>
  <si>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</si>
  <si>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</si>
  <si>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</si>
  <si>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</si>
  <si>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</si>
  <si>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</si>
  <si>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</si>
  <si>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</si>
  <si>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</si>
  <si>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</si>
  <si>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</si>
  <si>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</si>
  <si>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</si>
  <si>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</si>
  <si>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</si>
  <si>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</si>
  <si>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</si>
  <si>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</si>
  <si>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</si>
  <si>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</si>
  <si>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</si>
  <si>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</si>
  <si>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</si>
  <si>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</si>
  <si>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</si>
  <si>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</si>
  <si>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</si>
  <si>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</si>
  <si>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</si>
  <si>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</si>
  <si>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</si>
  <si>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</si>
  <si>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</si>
  <si>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</si>
  <si>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</si>
  <si>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</si>
  <si>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</si>
  <si>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</si>
  <si>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</si>
  <si>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</si>
  <si>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</si>
  <si>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</si>
  <si>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</si>
  <si>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</si>
  <si>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</si>
  <si>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</si>
  <si>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</si>
  <si>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</si>
  <si>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</si>
  <si>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</si>
  <si>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</si>
  <si>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</si>
  <si>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</si>
  <si>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</si>
  <si>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</si>
  <si>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</si>
  <si>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</si>
  <si>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</si>
  <si>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</si>
  <si>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</si>
  <si>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</si>
  <si>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</si>
  <si>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</si>
  <si>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</si>
  <si>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</si>
  <si>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</si>
  <si>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</si>
  <si>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</si>
  <si>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</si>
  <si>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</si>
  <si>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</si>
  <si>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</si>
  <si>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</si>
  <si>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</si>
  <si>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</si>
  <si>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</si>
  <si>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</si>
  <si>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</si>
  <si>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</si>
  <si>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</si>
  <si>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</si>
  <si>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</si>
  <si>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</si>
  <si>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</si>
  <si>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</si>
  <si>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</si>
  <si>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</si>
  <si>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</si>
  <si>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</si>
  <si>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</si>
  <si>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</si>
  <si>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</si>
  <si>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</si>
  <si>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</si>
  <si>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</si>
  <si>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</si>
  <si>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</si>
  <si>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</si>
  <si>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</si>
  <si>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</si>
  <si>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</si>
  <si>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</si>
  <si>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</si>
  <si>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</si>
  <si>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</si>
  <si>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</si>
  <si>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</si>
  <si>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</si>
  <si>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</si>
  <si>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</si>
  <si>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</si>
  <si>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</si>
  <si>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</si>
  <si>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</si>
  <si>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</si>
  <si>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</si>
  <si>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</si>
  <si>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</si>
  <si>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</si>
  <si>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</si>
  <si>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</si>
  <si>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</si>
  <si>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</si>
  <si>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</si>
  <si>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</si>
  <si>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</si>
  <si>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</si>
  <si>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</si>
  <si>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</si>
  <si>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</si>
  <si>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</si>
  <si>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</si>
  <si>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</si>
  <si>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</si>
  <si>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</si>
  <si>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</si>
  <si>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</si>
  <si>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</si>
  <si>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</si>
  <si>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</si>
  <si>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</si>
  <si>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</si>
  <si>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</si>
  <si>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</si>
  <si>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</si>
  <si>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</si>
  <si>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</si>
  <si>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</si>
  <si>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</si>
  <si>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</si>
  <si>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</si>
  <si>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</si>
  <si>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</si>
  <si>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</si>
  <si>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</si>
  <si>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</si>
  <si>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</si>
  <si>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</si>
  <si>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</si>
  <si>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</si>
  <si>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</si>
  <si>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</si>
  <si>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</si>
  <si>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</si>
  <si>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</si>
  <si>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</si>
  <si>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</si>
  <si>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</si>
  <si>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</si>
  <si>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</si>
  <si>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</si>
  <si>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</si>
  <si>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</si>
  <si>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</si>
  <si>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</si>
  <si>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</si>
  <si>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</si>
  <si>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</si>
  <si>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</si>
  <si>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</si>
  <si>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</si>
  <si>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</si>
  <si>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</si>
  <si>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</si>
  <si>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</si>
  <si>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</si>
  <si>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</si>
  <si>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</si>
  <si>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</si>
  <si>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</si>
  <si>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</si>
  <si>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</si>
  <si>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</si>
  <si>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</si>
  <si>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</si>
  <si>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</si>
  <si>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</si>
  <si>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</si>
  <si>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</si>
  <si>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</si>
  <si>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</si>
  <si>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</si>
  <si>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</si>
  <si>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</si>
  <si>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</si>
  <si>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</si>
  <si>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</si>
  <si>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</si>
  <si>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</si>
  <si>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</si>
  <si>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</si>
  <si>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</si>
  <si>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</si>
  <si>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</si>
  <si>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</si>
  <si>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</si>
  <si>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</si>
  <si>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</si>
  <si>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</si>
  <si>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</si>
  <si>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</si>
  <si>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</si>
  <si>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</si>
  <si>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</si>
  <si>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</si>
  <si>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</si>
  <si>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</si>
  <si>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</si>
  <si>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</si>
  <si>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</si>
  <si>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</si>
  <si>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</si>
  <si>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</si>
  <si>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</si>
  <si>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</si>
  <si>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</si>
  <si>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</si>
  <si>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</si>
  <si>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</si>
  <si>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</si>
  <si>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</si>
  <si>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</si>
  <si>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</si>
  <si>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</si>
  <si>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</si>
  <si>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</si>
  <si>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</si>
  <si>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</si>
  <si>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</si>
  <si>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</si>
  <si>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</si>
  <si>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</si>
  <si>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</si>
  <si>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</si>
  <si>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</si>
  <si>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</si>
  <si>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</si>
  <si>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</si>
  <si>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</si>
  <si>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</si>
  <si>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</si>
  <si>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</si>
  <si>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</si>
  <si>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</si>
  <si>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</si>
  <si>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</si>
  <si>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</si>
  <si>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</si>
  <si>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</si>
  <si>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</si>
  <si>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</si>
  <si>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</si>
  <si>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</si>
  <si>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</si>
  <si>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</si>
  <si>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</si>
  <si>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</si>
  <si>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</si>
  <si>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</si>
  <si>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</si>
  <si>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</si>
  <si>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</si>
  <si>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</si>
  <si>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</si>
  <si>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</si>
  <si>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</si>
  <si>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</si>
  <si>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</si>
  <si>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</si>
  <si>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</si>
  <si>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</si>
  <si>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</si>
  <si>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</si>
  <si>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</si>
  <si>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</si>
  <si>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</si>
  <si>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</si>
  <si>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</si>
  <si>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</si>
  <si>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</si>
  <si>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</si>
  <si>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</si>
  <si>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</si>
  <si>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</si>
  <si>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</si>
  <si>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</si>
  <si>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</si>
  <si>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</si>
  <si>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</si>
  <si>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</si>
  <si>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</si>
  <si>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</si>
  <si>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</si>
  <si>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</si>
  <si>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</si>
  <si>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</si>
  <si>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</si>
  <si>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</si>
  <si>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</si>
  <si>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</si>
  <si>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</si>
  <si>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</si>
  <si>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</si>
  <si>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</si>
  <si>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</si>
  <si>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</si>
  <si>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</si>
  <si>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</si>
  <si>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</si>
  <si>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</si>
  <si>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</si>
  <si>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</si>
  <si>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</si>
  <si>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</si>
  <si>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</si>
  <si>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</si>
  <si>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</si>
  <si>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</si>
  <si>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</si>
  <si>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</si>
  <si>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</si>
  <si>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</si>
  <si>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</si>
  <si>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</si>
  <si>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</si>
  <si>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</si>
  <si>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</si>
  <si>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</si>
  <si>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</si>
  <si>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</si>
  <si>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</si>
  <si>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</si>
  <si>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</si>
  <si>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</si>
  <si>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</si>
  <si>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</si>
  <si>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</si>
  <si>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</si>
  <si>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</si>
  <si>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</si>
  <si>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</si>
  <si>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</si>
  <si>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</si>
  <si>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</si>
  <si>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</si>
  <si>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</si>
  <si>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</si>
  <si>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</si>
  <si>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</si>
  <si>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</si>
  <si>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</si>
  <si>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</si>
  <si>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</si>
  <si>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</si>
  <si>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</si>
  <si>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</si>
  <si>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</si>
  <si>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</si>
  <si>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</si>
  <si>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</si>
  <si>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</si>
  <si>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</si>
  <si>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</si>
  <si>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</si>
  <si>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</si>
  <si>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</si>
  <si>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</si>
  <si>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</si>
  <si>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</si>
  <si>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</si>
  <si>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</si>
  <si>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</si>
  <si>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</si>
  <si>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</si>
  <si>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</si>
  <si>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</si>
  <si>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</si>
  <si>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</si>
  <si>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</si>
  <si>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</si>
  <si>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</si>
  <si>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</si>
  <si>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</si>
  <si>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</si>
  <si>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</si>
  <si>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</si>
  <si>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</si>
  <si>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</si>
  <si>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</si>
  <si>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</si>
  <si>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</si>
  <si>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</si>
  <si>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</si>
  <si>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</si>
  <si>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</si>
  <si>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</si>
  <si>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</si>
  <si>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</si>
  <si>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</si>
  <si>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</si>
  <si>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</si>
  <si>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</si>
  <si>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</si>
  <si>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</si>
  <si>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</si>
  <si>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</si>
  <si>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</si>
  <si>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</si>
  <si>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</si>
  <si>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</si>
  <si>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</si>
  <si>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</si>
  <si>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</si>
  <si>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</si>
  <si>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</si>
  <si>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</si>
  <si>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</si>
  <si>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</si>
  <si>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</si>
  <si>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</si>
  <si>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</si>
  <si>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</si>
  <si>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</si>
  <si>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</si>
  <si>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</si>
  <si>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</si>
  <si>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</si>
  <si>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</si>
  <si>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</si>
  <si>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</si>
  <si>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</si>
  <si>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</si>
  <si>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</si>
  <si>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</si>
  <si>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</si>
  <si>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</si>
  <si>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</si>
  <si>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</si>
  <si>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</si>
  <si>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</si>
  <si>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</si>
  <si>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</si>
  <si>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</si>
  <si>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</si>
  <si>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</si>
  <si>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</si>
  <si>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</si>
  <si>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</si>
  <si>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</si>
  <si>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</si>
  <si>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</si>
  <si>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</si>
  <si>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</si>
  <si>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</si>
  <si>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</si>
  <si>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</si>
  <si>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</si>
  <si>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</si>
  <si>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</si>
  <si>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</si>
  <si>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</si>
  <si>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</si>
  <si>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</si>
  <si>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</si>
  <si>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</si>
  <si>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</si>
  <si>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</si>
  <si>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</si>
  <si>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</si>
  <si>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</si>
  <si>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</si>
  <si>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</si>
  <si>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</si>
  <si>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</si>
  <si>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</si>
  <si>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</si>
  <si>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</si>
  <si>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</si>
  <si>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</si>
  <si>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</si>
  <si>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</si>
  <si>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</si>
  <si>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</si>
  <si>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</si>
  <si>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</si>
  <si>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</si>
  <si>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</si>
  <si>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</si>
  <si>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</si>
  <si>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</si>
  <si>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</si>
  <si>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</si>
  <si>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</si>
  <si>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</si>
  <si>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</si>
  <si>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</si>
  <si>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</si>
  <si>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</si>
  <si>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</si>
  <si>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</si>
  <si>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</si>
  <si>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</si>
  <si>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</si>
  <si>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</si>
  <si>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</si>
  <si>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</si>
  <si>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</si>
  <si>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</si>
  <si>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</si>
  <si>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</si>
  <si>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</si>
  <si>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</si>
  <si>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</si>
  <si>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</si>
  <si>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</si>
  <si>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</si>
  <si>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</si>
  <si>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</si>
  <si>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</si>
  <si>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</si>
  <si>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</si>
  <si>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</si>
  <si>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</si>
  <si>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</si>
  <si>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</si>
  <si>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</si>
  <si>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</si>
  <si>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</si>
  <si>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</si>
  <si>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</si>
  <si>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</si>
  <si>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</si>
  <si>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</si>
  <si>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</si>
  <si>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</si>
  <si>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</si>
  <si>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</si>
  <si>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</si>
  <si>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</si>
  <si>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</si>
  <si>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</si>
  <si>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</si>
  <si>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</si>
  <si>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</si>
  <si>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</si>
  <si>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</si>
  <si>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</si>
  <si>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</si>
  <si>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</si>
  <si>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</si>
  <si>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</si>
  <si>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</si>
  <si>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</si>
  <si>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</si>
  <si>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</si>
  <si>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</si>
  <si>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</si>
  <si>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</si>
  <si>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</si>
  <si>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</si>
  <si>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</si>
  <si>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</si>
  <si>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</si>
  <si>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</si>
  <si>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</si>
  <si>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</si>
  <si>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</si>
  <si>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</si>
  <si>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</si>
  <si>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</si>
  <si>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</si>
  <si>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</si>
  <si>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</si>
  <si>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</si>
  <si>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</si>
  <si>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</si>
  <si>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</si>
  <si>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</si>
  <si>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</si>
  <si>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</si>
  <si>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</si>
  <si>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</si>
  <si>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</si>
  <si>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</si>
  <si>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</si>
  <si>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</si>
  <si>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</si>
  <si>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</si>
  <si>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</si>
  <si>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</si>
  <si>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</si>
  <si>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</si>
  <si>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</si>
  <si>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</si>
  <si>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</si>
  <si>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</si>
  <si>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</si>
  <si>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</si>
  <si>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</si>
  <si>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</si>
  <si>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</si>
  <si>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</si>
  <si>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</si>
  <si>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</si>
  <si>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</si>
  <si>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</si>
  <si>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</si>
  <si>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</si>
  <si>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</si>
  <si>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</si>
  <si>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</si>
  <si>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</si>
  <si>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</si>
  <si>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</si>
  <si>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</si>
  <si>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</si>
  <si>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</si>
  <si>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</si>
  <si>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</si>
  <si>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</si>
  <si>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</si>
  <si>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</si>
  <si>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</si>
  <si>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</si>
  <si>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</si>
  <si>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</si>
  <si>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</si>
  <si>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</si>
  <si>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</si>
  <si>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</si>
  <si>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</si>
  <si>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</si>
  <si>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</si>
  <si>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</si>
  <si>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</si>
  <si>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</si>
  <si>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</si>
  <si>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</si>
  <si>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</si>
  <si>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</si>
  <si>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</si>
  <si>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</si>
  <si>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</si>
  <si>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</si>
  <si>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</si>
  <si>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</si>
  <si>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</si>
  <si>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</si>
  <si>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</si>
  <si>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</si>
  <si>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</si>
  <si>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</si>
  <si>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</si>
  <si>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</si>
  <si>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</si>
  <si>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</si>
  <si>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</si>
  <si>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</si>
  <si>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</si>
  <si>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</si>
  <si>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</si>
  <si>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</si>
  <si>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</si>
  <si>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</si>
  <si>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</si>
  <si>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</si>
  <si>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</si>
  <si>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</si>
  <si>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</si>
  <si>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</si>
  <si>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</si>
  <si>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</si>
  <si>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</si>
  <si>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</si>
  <si>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</si>
  <si>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</si>
  <si>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</si>
  <si>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</si>
  <si>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</si>
  <si>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</si>
  <si>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</si>
  <si>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</si>
  <si>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</si>
  <si>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</si>
  <si>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</si>
  <si>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</si>
  <si>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</si>
  <si>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</si>
  <si>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</si>
  <si>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</si>
  <si>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</si>
  <si>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</si>
  <si>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</si>
  <si>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</si>
  <si>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</si>
  <si>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</si>
  <si>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</si>
  <si>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</si>
  <si>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</si>
  <si>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</si>
  <si>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</si>
  <si>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</si>
  <si>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</si>
  <si>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</si>
  <si>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</si>
  <si>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</si>
  <si>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</si>
  <si>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</si>
  <si>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</si>
  <si>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</si>
  <si>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</si>
  <si>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</si>
  <si>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</si>
  <si>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</si>
  <si>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</si>
  <si>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</si>
  <si>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</si>
  <si>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</si>
  <si>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</si>
  <si>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</si>
  <si>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</si>
  <si>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</si>
  <si>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</si>
  <si>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</si>
  <si>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</si>
  <si>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</si>
  <si>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</si>
  <si>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</si>
  <si>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</si>
  <si>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</si>
  <si>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</si>
  <si>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</si>
  <si>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</si>
  <si>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</si>
  <si>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</si>
  <si>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</si>
  <si>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</si>
  <si>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</si>
  <si>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</si>
  <si>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</si>
  <si>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</si>
  <si>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</si>
  <si>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</si>
  <si>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</si>
  <si>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</si>
  <si>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</si>
  <si>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</si>
  <si>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</si>
  <si>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</si>
  <si>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</si>
  <si>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</si>
  <si>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</si>
  <si>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</si>
  <si>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</si>
  <si>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</si>
  <si>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</si>
  <si>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</si>
  <si>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</si>
  <si>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</si>
  <si>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</si>
  <si>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</si>
  <si>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</si>
  <si>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</si>
  <si>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</si>
  <si>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</si>
  <si>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</si>
  <si>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</si>
  <si>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</si>
  <si>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</si>
  <si>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</si>
  <si>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</si>
  <si>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</si>
  <si>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</si>
  <si>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</si>
  <si>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</si>
  <si>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</si>
  <si>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</si>
  <si>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</si>
  <si>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</si>
  <si>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</si>
  <si>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</si>
  <si>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</si>
  <si>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</si>
  <si>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</si>
  <si>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</si>
  <si>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</si>
  <si>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</si>
  <si>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</si>
  <si>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</si>
  <si>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</si>
  <si>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</si>
  <si>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</si>
  <si>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</si>
  <si>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</si>
  <si>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</si>
  <si>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</si>
  <si>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</si>
  <si>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</si>
  <si>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</si>
  <si>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</si>
  <si>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</si>
  <si>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</si>
  <si>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</si>
  <si>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</si>
  <si>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</si>
  <si>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</si>
  <si>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</si>
  <si>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</si>
  <si>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</si>
  <si>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</si>
  <si>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</si>
  <si>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</si>
  <si>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</si>
  <si>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</si>
  <si>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</si>
  <si>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</si>
  <si>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</si>
  <si>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</si>
  <si>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</si>
  <si>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</si>
  <si>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</si>
  <si>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</si>
  <si>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</si>
  <si>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</si>
  <si>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</si>
  <si>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</si>
  <si>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</si>
  <si>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</si>
  <si>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</si>
  <si>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</si>
  <si>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</si>
  <si>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</si>
  <si>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</si>
  <si>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</si>
  <si>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</si>
  <si>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</si>
  <si>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</si>
  <si>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</si>
  <si>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</si>
  <si>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</si>
  <si>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</si>
  <si>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</si>
  <si>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</si>
  <si>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</si>
  <si>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</si>
  <si>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</si>
  <si>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</si>
  <si>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</si>
  <si>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</si>
  <si>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</si>
  <si>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</si>
  <si>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</si>
  <si>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</si>
  <si>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</si>
  <si>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</si>
  <si>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</si>
  <si>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</si>
  <si>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</si>
  <si>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</si>
  <si>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</si>
  <si>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</si>
  <si>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</si>
  <si>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</si>
  <si>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</si>
  <si>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</si>
  <si>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</si>
  <si>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</si>
  <si>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</si>
  <si>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</si>
  <si>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</si>
  <si>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</si>
  <si>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</si>
  <si>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</si>
  <si>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</si>
  <si>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</si>
  <si>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</si>
  <si>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</si>
  <si>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</si>
  <si>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</si>
  <si>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</si>
  <si>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</si>
  <si>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</si>
  <si>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</si>
  <si>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</si>
  <si>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</si>
  <si>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</si>
  <si>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</si>
  <si>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</si>
  <si>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</si>
  <si>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</si>
  <si>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</si>
  <si>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</si>
  <si>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</si>
  <si>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</si>
  <si>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</si>
  <si>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</si>
  <si>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</si>
  <si>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</si>
  <si>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</si>
  <si>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</si>
  <si>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</si>
  <si>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</si>
  <si>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</si>
  <si>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</si>
  <si>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</si>
  <si>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</si>
  <si>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</si>
  <si>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</si>
  <si>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</si>
  <si>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</si>
  <si>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</si>
  <si>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</si>
  <si>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</si>
  <si>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</si>
  <si>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</si>
  <si>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</si>
  <si>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</si>
  <si>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</si>
  <si>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</si>
  <si>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</si>
  <si>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</si>
  <si>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</si>
  <si>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</si>
  <si>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</si>
  <si>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</si>
  <si>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</si>
  <si>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</si>
  <si>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</si>
  <si>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</si>
  <si>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</si>
  <si>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</si>
  <si>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</si>
  <si>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</si>
  <si>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</si>
  <si>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</si>
  <si>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</si>
  <si>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</si>
  <si>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</si>
  <si>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</si>
  <si>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</si>
  <si>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</si>
  <si>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</si>
  <si>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</si>
  <si>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</si>
  <si>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</si>
  <si>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</si>
  <si>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</si>
  <si>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</si>
  <si>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</si>
  <si>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</si>
  <si>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</si>
  <si>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</si>
  <si>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</si>
  <si>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</si>
  <si>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</si>
  <si>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</si>
  <si>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</si>
  <si>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</si>
  <si>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</si>
  <si>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</si>
  <si>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</si>
  <si>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</si>
  <si>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</si>
  <si>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</si>
  <si>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</si>
  <si>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</si>
  <si>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</si>
  <si>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</si>
  <si>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</si>
  <si>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</si>
  <si>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</si>
  <si>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</si>
  <si>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</si>
  <si>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</si>
  <si>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</si>
  <si>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</si>
  <si>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</si>
  <si>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</si>
  <si>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</si>
  <si>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</si>
  <si>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</si>
  <si>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</si>
  <si>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</si>
  <si>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</si>
  <si>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</si>
  <si>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</si>
  <si>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</si>
  <si>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</si>
  <si>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</si>
  <si>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</si>
  <si>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</si>
  <si>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</si>
  <si>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</si>
  <si>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</si>
  <si>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</si>
  <si>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</si>
  <si>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</si>
  <si>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</si>
  <si>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</si>
  <si>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</si>
  <si>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</si>
  <si>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</si>
  <si>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</si>
  <si>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</si>
  <si>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</si>
  <si>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</si>
  <si>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</si>
  <si>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</si>
  <si>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</si>
  <si>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</si>
  <si>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</si>
  <si>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</si>
  <si>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</si>
  <si>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</si>
  <si>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</si>
  <si>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</si>
  <si>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</si>
  <si>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</si>
  <si>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</si>
  <si>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</si>
  <si>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</si>
  <si>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</si>
  <si>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</si>
  <si>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</si>
  <si>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</si>
  <si>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</si>
  <si>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</si>
  <si>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</si>
  <si>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</si>
  <si>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</si>
  <si>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</si>
  <si>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</si>
  <si>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</si>
  <si>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</si>
  <si>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</si>
  <si>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</si>
  <si>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</si>
  <si>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</si>
  <si>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</si>
  <si>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</si>
  <si>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</si>
  <si>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</si>
  <si>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</si>
  <si>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</si>
  <si>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</si>
  <si>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</si>
  <si>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</si>
  <si>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</si>
  <si>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</si>
  <si>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</si>
  <si>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</si>
  <si>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</si>
  <si>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</si>
  <si>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</si>
  <si>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</si>
  <si>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</si>
  <si>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</si>
  <si>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</si>
  <si>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</si>
  <si>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</si>
  <si>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</si>
  <si>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</si>
  <si>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</si>
  <si>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</si>
  <si>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</si>
  <si>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</si>
  <si>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</si>
  <si>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</si>
  <si>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</si>
  <si>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</si>
  <si>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</si>
  <si>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</si>
  <si>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</si>
  <si>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</si>
  <si>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</si>
  <si>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</si>
  <si>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</si>
  <si>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</si>
  <si>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</si>
  <si>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</si>
  <si>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</si>
  <si>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</si>
  <si>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</si>
  <si>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</si>
  <si>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</si>
  <si>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</si>
  <si>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</si>
  <si>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</si>
  <si>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</si>
  <si>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</si>
  <si>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</si>
  <si>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</si>
  <si>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</si>
  <si>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</si>
  <si>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</si>
  <si>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</si>
  <si>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</si>
  <si>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</si>
  <si>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</si>
  <si>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</si>
  <si>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</si>
  <si>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</si>
  <si>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</si>
  <si>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</si>
  <si>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</si>
  <si>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</si>
  <si>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</si>
  <si>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</si>
  <si>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</si>
  <si>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</si>
  <si>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</si>
  <si>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</si>
  <si>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</si>
  <si>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</si>
  <si>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</si>
  <si>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</si>
  <si>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</si>
  <si>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</si>
  <si>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</si>
  <si>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</si>
  <si>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</si>
  <si>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</si>
  <si>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</si>
  <si>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</si>
  <si>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</si>
  <si>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</si>
  <si>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</si>
  <si>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</si>
  <si>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</si>
  <si>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</si>
  <si>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</si>
  <si>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</si>
  <si>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</si>
  <si>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</si>
  <si>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</si>
  <si>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</si>
  <si>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</si>
  <si>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</si>
  <si>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</si>
  <si>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</si>
  <si>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</si>
  <si>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</si>
  <si>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</si>
  <si>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</si>
  <si>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</si>
  <si>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</si>
  <si>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</si>
  <si>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</si>
  <si>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</si>
  <si>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</si>
  <si>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</si>
  <si>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</si>
  <si>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</si>
  <si>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</si>
  <si>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</si>
  <si>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</si>
  <si>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</si>
  <si>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</si>
  <si>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</si>
  <si>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</si>
  <si>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</si>
  <si>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</si>
  <si>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</si>
  <si>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</si>
  <si>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</si>
  <si>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</si>
  <si>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</si>
  <si>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</si>
  <si>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</si>
  <si>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</si>
  <si>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</si>
  <si>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</si>
  <si>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</si>
  <si>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</si>
  <si>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</si>
  <si>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</si>
  <si>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</si>
  <si>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</si>
  <si>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</si>
  <si>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</si>
  <si>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</si>
  <si>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</si>
  <si>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</si>
  <si>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</si>
  <si>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</si>
  <si>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</si>
  <si>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</si>
  <si>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</si>
  <si>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</si>
  <si>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</si>
  <si>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</si>
  <si>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</si>
  <si>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</si>
  <si>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</si>
  <si>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</si>
  <si>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</si>
  <si>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</si>
  <si>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</si>
  <si>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</si>
  <si>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</si>
  <si>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</si>
  <si>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</si>
  <si>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</si>
  <si>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</si>
  <si>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</si>
  <si>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</si>
  <si>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</si>
  <si>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</si>
  <si>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</si>
  <si>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</si>
  <si>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</si>
  <si>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</si>
  <si>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</si>
  <si>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</si>
  <si>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</si>
  <si>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</si>
  <si>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</si>
  <si>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</si>
  <si>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</si>
  <si>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</si>
  <si>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</si>
  <si>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</si>
  <si>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</si>
  <si>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</si>
  <si>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</si>
  <si>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</si>
  <si>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</si>
  <si>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</si>
  <si>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</si>
  <si>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</si>
  <si>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</si>
  <si>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</si>
  <si>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</si>
  <si>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</si>
  <si>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</si>
  <si>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</si>
  <si>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</si>
  <si>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</si>
  <si>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</si>
  <si>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</si>
  <si>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</si>
  <si>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</si>
  <si>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</si>
  <si>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</si>
  <si>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</si>
  <si>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</si>
  <si>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</si>
  <si>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</si>
  <si>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</si>
  <si>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</si>
  <si>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</si>
  <si>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</si>
  <si>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</si>
  <si>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</si>
  <si>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</si>
  <si>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</si>
  <si>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</si>
  <si>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</si>
  <si>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</si>
  <si>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</si>
  <si>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</si>
  <si>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</si>
  <si>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</si>
  <si>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</si>
  <si>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</si>
  <si>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</si>
  <si>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</si>
  <si>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</si>
  <si>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</si>
  <si>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</si>
  <si>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</si>
  <si>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</si>
  <si>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</si>
  <si>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</si>
  <si>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</si>
  <si>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</si>
  <si>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</si>
  <si>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</si>
  <si>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</si>
  <si>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</si>
  <si>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</si>
  <si>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</si>
  <si>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</si>
  <si>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</si>
  <si>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</si>
  <si>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</si>
  <si>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</si>
  <si>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</si>
  <si>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</si>
  <si>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</si>
  <si>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</si>
  <si>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</si>
  <si>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</si>
  <si>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</si>
  <si>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</si>
  <si>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</si>
  <si>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</si>
  <si>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</si>
  <si>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</si>
  <si>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</si>
  <si>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</si>
  <si>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</si>
  <si>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</si>
  <si>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</si>
  <si>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</si>
  <si>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</si>
  <si>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</si>
  <si>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</si>
  <si>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</si>
  <si>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</si>
  <si>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</si>
  <si>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</si>
  <si>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</si>
  <si>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</si>
  <si>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</si>
  <si>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</si>
  <si>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</si>
  <si>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</si>
  <si>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</si>
  <si>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</si>
  <si>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</si>
  <si>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</si>
  <si>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</si>
  <si>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</si>
  <si>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</si>
  <si>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</si>
  <si>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</si>
  <si>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</si>
  <si>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</si>
  <si>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</si>
  <si>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</si>
  <si>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</si>
  <si>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</si>
  <si>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</si>
  <si>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</si>
  <si>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</si>
  <si>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</si>
  <si>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</si>
  <si>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</si>
  <si>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</si>
  <si>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</si>
  <si>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</si>
  <si>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</si>
  <si>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</si>
  <si>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</si>
  <si>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</si>
  <si>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</si>
  <si>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</si>
  <si>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</si>
  <si>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</si>
  <si>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</si>
  <si>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</si>
  <si>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</si>
  <si>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</si>
  <si>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</si>
  <si>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</si>
  <si>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</si>
  <si>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</si>
  <si>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</si>
  <si>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</si>
  <si>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</si>
  <si>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</si>
  <si>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</si>
  <si>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</si>
  <si>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</si>
  <si>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</si>
  <si>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</si>
  <si>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</si>
  <si>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</si>
  <si>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</si>
  <si>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</si>
  <si>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</si>
  <si>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</si>
  <si>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</si>
  <si>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</si>
  <si>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</si>
  <si>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</si>
  <si>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</si>
  <si>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</si>
  <si>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</si>
  <si>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</si>
  <si>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</si>
  <si>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</si>
  <si>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</si>
  <si>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</si>
  <si>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</si>
  <si>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</si>
  <si>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</si>
  <si>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</si>
  <si>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</si>
  <si>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</si>
  <si>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</si>
  <si>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</si>
  <si>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</si>
  <si>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</si>
  <si>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</si>
  <si>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</si>
  <si>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</si>
  <si>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</si>
  <si>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</si>
  <si>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</si>
  <si>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</si>
  <si>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</si>
  <si>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</si>
  <si>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</si>
  <si>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</si>
  <si>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</si>
  <si>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</si>
  <si>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</si>
  <si>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</si>
  <si>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</si>
  <si>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</si>
  <si>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</si>
  <si>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</si>
  <si>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</si>
  <si>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</si>
  <si>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</si>
  <si>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</si>
  <si>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</si>
  <si>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</si>
  <si>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</si>
  <si>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</si>
  <si>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</si>
  <si>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</si>
  <si>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</si>
  <si>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</si>
  <si>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</si>
  <si>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</si>
  <si>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</si>
  <si>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</si>
  <si>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</si>
  <si>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</si>
  <si>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</si>
  <si>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</si>
  <si>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</si>
  <si>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</si>
  <si>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</si>
  <si>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</si>
  <si>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</si>
  <si>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</si>
  <si>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</si>
  <si>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</si>
  <si>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</si>
  <si>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</si>
  <si>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</si>
  <si>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</si>
  <si>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</si>
  <si>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</si>
  <si>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</si>
  <si>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</si>
  <si>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</si>
  <si>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</si>
  <si>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</si>
  <si>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</si>
  <si>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</si>
  <si>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</si>
  <si>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</si>
  <si>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</si>
  <si>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</si>
  <si>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</si>
  <si>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</si>
  <si>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</si>
  <si>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</si>
  <si>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</si>
  <si>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</si>
  <si>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</si>
  <si>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</si>
  <si>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</si>
  <si>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</si>
  <si>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</si>
  <si>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</si>
  <si>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</si>
  <si>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</si>
  <si>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</si>
  <si>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</si>
  <si>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</si>
  <si>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</si>
  <si>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</si>
  <si>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</si>
  <si>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</si>
  <si>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</si>
  <si>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</si>
  <si>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</si>
  <si>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</si>
  <si>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</si>
  <si>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</si>
  <si>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</si>
  <si>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</si>
  <si>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</si>
  <si>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</si>
  <si>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</si>
  <si>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</si>
  <si>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</si>
  <si>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</si>
  <si>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</si>
  <si>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</si>
  <si>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</si>
  <si>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</si>
  <si>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</si>
  <si>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</si>
  <si>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</si>
  <si>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</si>
  <si>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</si>
  <si>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</si>
  <si>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</si>
  <si>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</si>
  <si>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</si>
  <si>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</si>
  <si>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</si>
  <si>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</si>
  <si>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</si>
  <si>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</si>
  <si>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</si>
  <si>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</si>
  <si>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</si>
  <si>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</si>
  <si>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</si>
  <si>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</si>
  <si>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</si>
  <si>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</si>
  <si>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</si>
  <si>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</si>
  <si>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</si>
  <si>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</si>
  <si>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</si>
  <si>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</si>
  <si>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</si>
  <si>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</si>
  <si>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</si>
  <si>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</si>
  <si>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</si>
  <si>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</si>
  <si>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</si>
  <si>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</si>
  <si>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</si>
  <si>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</si>
  <si>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</si>
  <si>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</si>
  <si>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</si>
  <si>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</si>
  <si>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</si>
  <si>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</si>
  <si>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</si>
  <si>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</si>
  <si>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</si>
  <si>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</si>
  <si>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</si>
  <si>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</si>
  <si>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</si>
  <si>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</si>
  <si>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</si>
  <si>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</si>
  <si>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</si>
  <si>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</si>
  <si>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</si>
  <si>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</si>
  <si>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</si>
  <si>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</si>
  <si>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</si>
  <si>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</si>
  <si>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</si>
  <si>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</si>
  <si>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</si>
  <si>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</si>
  <si>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</si>
  <si>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</si>
  <si>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</si>
  <si>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</si>
  <si>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</si>
  <si>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</si>
  <si>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</si>
  <si>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</si>
  <si>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</si>
  <si>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</si>
  <si>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</si>
  <si>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</si>
  <si>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</si>
  <si>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</si>
  <si>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</si>
  <si>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</si>
  <si>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</si>
  <si>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</si>
  <si>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</si>
  <si>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</si>
  <si>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</si>
  <si>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</si>
  <si>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</si>
  <si>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</si>
  <si>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</si>
  <si>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</si>
  <si>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</si>
  <si>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</si>
  <si>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</si>
  <si>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</si>
  <si>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</si>
  <si>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</si>
  <si>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</si>
  <si>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</si>
  <si>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</si>
  <si>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</si>
  <si>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</si>
  <si>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</si>
  <si>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</si>
  <si>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</si>
  <si>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</si>
  <si>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</si>
  <si>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</si>
  <si>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</si>
  <si>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</si>
  <si>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</si>
  <si>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</si>
  <si>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</si>
  <si>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</si>
  <si>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</si>
  <si>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</si>
  <si>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</si>
  <si>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</si>
  <si>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</si>
  <si>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</si>
  <si>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</si>
  <si>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</si>
  <si>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</si>
  <si>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</si>
  <si>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</si>
  <si>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</si>
  <si>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</si>
  <si>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</si>
  <si>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</si>
  <si>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</si>
  <si>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</si>
  <si>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</si>
  <si>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</si>
  <si>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</si>
  <si>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</si>
  <si>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</si>
  <si>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</si>
  <si>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</si>
  <si>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</si>
  <si>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</si>
  <si>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</si>
  <si>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</si>
  <si>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</si>
  <si>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</si>
  <si>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</si>
  <si>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</si>
  <si>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</si>
  <si>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</si>
  <si>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</si>
  <si>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</si>
  <si>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</si>
  <si>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</si>
  <si>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</si>
  <si>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</si>
  <si>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</si>
  <si>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</si>
  <si>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</si>
  <si>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</si>
  <si>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</si>
  <si>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</si>
  <si>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</si>
  <si>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</si>
  <si>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</si>
  <si>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</si>
  <si>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</si>
  <si>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</si>
  <si>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</si>
  <si>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</si>
  <si>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</si>
  <si>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</si>
  <si>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</si>
  <si>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</si>
  <si>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</si>
  <si>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</si>
  <si>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</si>
  <si>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</si>
  <si>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</si>
  <si>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</si>
  <si>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</si>
  <si>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</si>
  <si>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</si>
  <si>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</si>
  <si>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</si>
  <si>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</si>
  <si>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</si>
  <si>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</si>
  <si>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</si>
  <si>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</si>
  <si>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</si>
  <si>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</si>
  <si>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</si>
  <si>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</si>
  <si>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</si>
  <si>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</si>
  <si>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</si>
  <si>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</si>
  <si>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</si>
  <si>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</si>
  <si>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</si>
  <si>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</si>
  <si>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</si>
  <si>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</si>
  <si>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</si>
  <si>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</si>
  <si>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</si>
  <si>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</si>
  <si>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</si>
  <si>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</si>
  <si>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</si>
  <si>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</si>
  <si>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</si>
  <si>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</si>
  <si>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</si>
  <si>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</si>
  <si>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</si>
  <si>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</si>
  <si>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</si>
  <si>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</si>
  <si>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</si>
  <si>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</si>
  <si>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</si>
  <si>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</si>
  <si>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</si>
  <si>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</si>
  <si>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</si>
  <si>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</si>
  <si>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</si>
  <si>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</si>
  <si>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</si>
  <si>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</si>
  <si>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</si>
  <si>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</si>
  <si>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</si>
  <si>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</si>
  <si>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</si>
  <si>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</si>
  <si>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</si>
  <si>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</si>
  <si>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</si>
  <si>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</si>
  <si>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</si>
  <si>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</si>
  <si>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</si>
  <si>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</si>
  <si>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</si>
  <si>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</si>
  <si>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</si>
  <si>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</si>
  <si>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</si>
  <si>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</si>
  <si>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</si>
  <si>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</si>
  <si>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</si>
  <si>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</si>
  <si>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</si>
  <si>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</si>
  <si>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</si>
  <si>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</si>
  <si>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</si>
  <si>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</si>
  <si>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</si>
  <si>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</si>
  <si>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</si>
  <si>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</si>
  <si>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</si>
  <si>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</si>
  <si>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</si>
  <si>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</si>
  <si>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</si>
  <si>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</si>
  <si>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</si>
  <si>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</si>
  <si>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</si>
  <si>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</si>
  <si>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</si>
  <si>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</si>
  <si>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</si>
  <si>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</si>
  <si>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</si>
  <si>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</si>
  <si>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</si>
  <si>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</si>
  <si>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</si>
  <si>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</si>
  <si>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</si>
  <si>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</si>
  <si>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</si>
  <si>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</si>
  <si>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</si>
  <si>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</si>
  <si>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</si>
  <si>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</si>
  <si>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</si>
  <si>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</si>
  <si>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</si>
  <si>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</si>
  <si>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</si>
  <si>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</si>
  <si>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</si>
  <si>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</si>
  <si>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</si>
  <si>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</si>
  <si>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</si>
  <si>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</si>
  <si>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</si>
  <si>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</si>
  <si>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</si>
  <si>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</si>
  <si>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</si>
  <si>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</si>
  <si>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</si>
  <si>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</si>
  <si>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</si>
  <si>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</si>
  <si>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</si>
  <si>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</si>
  <si>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</si>
  <si>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</si>
  <si>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</si>
  <si>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</si>
  <si>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</si>
  <si>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</si>
  <si>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</si>
  <si>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</si>
  <si>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</si>
  <si>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</si>
  <si>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</si>
  <si>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</si>
  <si>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</si>
  <si>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</si>
  <si>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</si>
  <si>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</si>
  <si>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</si>
  <si>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</si>
  <si>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</si>
  <si>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</si>
  <si>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</si>
  <si>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</si>
  <si>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</si>
  <si>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</si>
  <si>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</si>
  <si>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</si>
  <si>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</si>
  <si>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</si>
  <si>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</si>
  <si>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</si>
  <si>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</si>
  <si>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</si>
  <si>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</si>
  <si>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</si>
  <si>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</si>
  <si>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</si>
  <si>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</si>
  <si>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</si>
  <si>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</si>
  <si>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</si>
  <si>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</si>
  <si>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</si>
  <si>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</si>
  <si>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</si>
  <si>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</si>
  <si>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</si>
  <si>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</si>
  <si>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</si>
  <si>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</si>
  <si>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</si>
  <si>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</si>
  <si>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</si>
  <si>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</si>
  <si>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</si>
  <si>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</si>
  <si>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</si>
  <si>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</si>
  <si>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</si>
  <si>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</si>
  <si>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</si>
  <si>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</si>
  <si>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</si>
  <si>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</si>
  <si>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</si>
  <si>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</si>
  <si>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</si>
  <si>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</si>
  <si>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</si>
  <si>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</si>
  <si>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</si>
  <si>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</si>
  <si>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</si>
  <si>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</si>
  <si>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</si>
  <si>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</si>
  <si>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</si>
  <si>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</si>
  <si>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</si>
  <si>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</si>
  <si>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</si>
  <si>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</si>
  <si>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</si>
  <si>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</si>
  <si>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</si>
  <si>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</si>
  <si>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</si>
  <si>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</si>
  <si>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</si>
  <si>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</si>
  <si>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</si>
  <si>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</si>
  <si>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</si>
  <si>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</si>
  <si>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</si>
  <si>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</si>
  <si>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</si>
  <si>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</si>
  <si>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</si>
  <si>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</si>
  <si>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</si>
  <si>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</si>
  <si>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</si>
  <si>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</si>
  <si>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</si>
  <si>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</si>
  <si>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</si>
  <si>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</si>
  <si>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</si>
  <si>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</si>
  <si>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</si>
  <si>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</si>
  <si>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</si>
  <si>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</si>
  <si>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</si>
  <si>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</si>
  <si>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</si>
  <si>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</si>
  <si>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</si>
  <si>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</si>
  <si>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</si>
  <si>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</si>
  <si>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</si>
  <si>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</si>
  <si>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</si>
  <si>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</si>
  <si>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</si>
  <si>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</si>
  <si>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</si>
  <si>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</si>
  <si>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</si>
  <si>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</si>
  <si>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</si>
  <si>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</si>
  <si>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</si>
  <si>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</si>
  <si>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</si>
  <si>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</si>
  <si>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</si>
  <si>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</si>
  <si>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</si>
  <si>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</si>
  <si>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</si>
  <si>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</si>
  <si>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</si>
  <si>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</si>
  <si>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</si>
  <si>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</si>
  <si>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</si>
  <si>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</si>
  <si>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</si>
  <si>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</si>
  <si>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</si>
  <si>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</si>
  <si>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</si>
  <si>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</si>
  <si>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</si>
  <si>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</si>
  <si>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</si>
  <si>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</si>
  <si>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</si>
  <si>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</si>
  <si>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</si>
  <si>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</si>
  <si>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</si>
  <si>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</si>
  <si>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</si>
  <si>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</si>
  <si>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</si>
  <si>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</si>
  <si>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</si>
  <si>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</si>
  <si>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</si>
  <si>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</si>
  <si>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</si>
  <si>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</si>
  <si>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</si>
  <si>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</si>
  <si>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</si>
  <si>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</si>
  <si>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</si>
  <si>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</si>
  <si>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</si>
  <si>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</si>
  <si>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</si>
  <si>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</si>
  <si>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</si>
  <si>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</si>
  <si>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</si>
  <si>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</si>
  <si>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</si>
  <si>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</si>
  <si>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</si>
  <si>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</si>
  <si>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</si>
  <si>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</si>
  <si>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</si>
  <si>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</si>
  <si>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</si>
  <si>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</si>
  <si>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</si>
  <si>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</si>
  <si>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</si>
  <si>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</si>
  <si>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</si>
  <si>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</si>
  <si>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</si>
  <si>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</si>
  <si>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</si>
  <si>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</si>
  <si>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</si>
  <si>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</si>
  <si>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</si>
  <si>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</si>
  <si>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</si>
  <si>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</si>
  <si>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</si>
  <si>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</si>
  <si>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</si>
  <si>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</si>
  <si>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</si>
  <si>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</si>
  <si>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</si>
  <si>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</si>
  <si>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</si>
  <si>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</si>
  <si>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</si>
  <si>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</si>
  <si>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</si>
  <si>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</si>
  <si>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</si>
  <si>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</si>
  <si>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</si>
  <si>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</si>
  <si>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</si>
  <si>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</si>
  <si>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</si>
  <si>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</si>
  <si>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</si>
  <si>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</si>
  <si>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</si>
  <si>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</si>
  <si>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</si>
  <si>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</si>
  <si>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</si>
  <si>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</si>
  <si>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</si>
  <si>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</si>
  <si>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</si>
  <si>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</si>
  <si>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</si>
  <si>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</si>
  <si>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</si>
  <si>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</si>
  <si>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</si>
  <si>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</si>
  <si>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</si>
  <si>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</si>
  <si>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</si>
  <si>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</si>
  <si>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</si>
  <si>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</si>
  <si>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</si>
  <si>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</si>
  <si>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</si>
  <si>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</si>
  <si>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</si>
  <si>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</si>
  <si>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</si>
  <si>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</si>
  <si>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</si>
  <si>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</si>
  <si>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</si>
  <si>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</si>
  <si>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</si>
  <si>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</si>
  <si>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</si>
  <si>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</si>
  <si>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</si>
  <si>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</si>
  <si>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</si>
  <si>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</si>
  <si>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</si>
  <si>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</si>
  <si>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</si>
  <si>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</si>
  <si>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</si>
  <si>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</si>
  <si>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</si>
  <si>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</si>
  <si>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</si>
  <si>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</si>
  <si>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</si>
  <si>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</si>
  <si>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</si>
  <si>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</si>
  <si>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</si>
  <si>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</si>
  <si>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</si>
  <si>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</si>
  <si>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</si>
  <si>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</si>
  <si>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</si>
  <si>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</si>
  <si>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</si>
  <si>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</si>
  <si>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</si>
  <si>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</si>
  <si>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</si>
  <si>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</si>
  <si>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</si>
  <si>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</si>
  <si>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</si>
  <si>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</si>
  <si>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</si>
  <si>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</si>
  <si>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</si>
  <si>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</si>
  <si>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</si>
  <si>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</si>
  <si>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</si>
  <si>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</si>
  <si>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</si>
  <si>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</si>
  <si>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</si>
  <si>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</si>
  <si>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</si>
  <si>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</si>
  <si>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</si>
  <si>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</si>
  <si>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</si>
  <si>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</si>
  <si>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</si>
  <si>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</si>
  <si>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</si>
  <si>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</si>
  <si>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</si>
  <si>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</si>
  <si>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</si>
  <si>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</si>
  <si>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</si>
  <si>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</si>
  <si>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</si>
  <si>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</si>
  <si>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</si>
  <si>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</si>
  <si>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</si>
  <si>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</si>
  <si>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</si>
  <si>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</si>
  <si>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</si>
  <si>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</si>
  <si>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</si>
  <si>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</si>
  <si>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</si>
  <si>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</si>
  <si>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</si>
  <si>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</si>
  <si>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</si>
  <si>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</si>
  <si>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</si>
  <si>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</si>
  <si>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</si>
  <si>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</si>
  <si>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</si>
  <si>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</si>
  <si>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</si>
  <si>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</si>
  <si>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</si>
  <si>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</si>
  <si>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</si>
  <si>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</si>
  <si>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</si>
  <si>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</si>
  <si>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</si>
  <si>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</si>
  <si>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</si>
  <si>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</si>
  <si>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</si>
  <si>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</si>
  <si>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</si>
  <si>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</si>
  <si>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</si>
  <si>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</si>
  <si>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</si>
  <si>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</si>
  <si>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</si>
  <si>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</si>
  <si>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</si>
  <si>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</si>
  <si>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</si>
  <si>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</si>
  <si>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</si>
  <si>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</si>
  <si>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</si>
  <si>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</si>
  <si>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</si>
  <si>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</si>
  <si>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</si>
  <si>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</si>
  <si>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</si>
  <si>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</si>
  <si>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</si>
  <si>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</si>
  <si>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</si>
  <si>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</si>
  <si>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</si>
  <si>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</si>
  <si>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</si>
  <si>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</si>
  <si>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</si>
  <si>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</si>
  <si>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</si>
  <si>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</si>
  <si>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</si>
  <si>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</si>
  <si>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</si>
  <si>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</si>
  <si>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</si>
  <si>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</si>
  <si>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</si>
  <si>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</si>
  <si>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</si>
  <si>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</si>
  <si>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</si>
  <si>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</si>
  <si>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</si>
  <si>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</si>
  <si>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</si>
  <si>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</si>
  <si>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</si>
  <si>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</si>
  <si>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</si>
  <si>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</si>
  <si>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</si>
  <si>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</si>
  <si>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</si>
  <si>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</si>
  <si>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</si>
  <si>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</si>
  <si>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</si>
  <si>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</si>
  <si>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</si>
  <si>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</si>
  <si>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</si>
  <si>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</si>
  <si>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</si>
  <si>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</si>
  <si>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</si>
  <si>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</si>
  <si>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</si>
  <si>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</si>
  <si>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</si>
  <si>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</si>
  <si>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</si>
  <si>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</si>
  <si>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</si>
  <si>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</si>
  <si>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</si>
  <si>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</si>
  <si>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</si>
  <si>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</si>
  <si>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</si>
  <si>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</si>
  <si>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</si>
  <si>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</si>
  <si>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</si>
  <si>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</si>
  <si>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</si>
  <si>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</si>
  <si>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</si>
  <si>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</si>
  <si>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</si>
  <si>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</si>
  <si>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</si>
  <si>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</si>
  <si>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</si>
  <si>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</si>
  <si>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</si>
  <si>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</si>
  <si>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</si>
  <si>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</si>
  <si>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</si>
  <si>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</si>
  <si>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</si>
  <si>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</si>
  <si>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</si>
  <si>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</si>
  <si>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</si>
  <si>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</si>
  <si>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</si>
  <si>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</si>
  <si>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</si>
  <si>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</si>
  <si>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</si>
  <si>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</si>
  <si>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</si>
  <si>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</si>
  <si>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</si>
  <si>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</si>
  <si>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</si>
  <si>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</si>
  <si>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</si>
  <si>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</si>
  <si>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</si>
  <si>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</si>
  <si>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</si>
  <si>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</si>
  <si>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</si>
  <si>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</si>
  <si>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</si>
  <si>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</si>
  <si>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</si>
  <si>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</si>
  <si>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</si>
  <si>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</si>
  <si>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</si>
  <si>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</si>
  <si>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</si>
  <si>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</si>
  <si>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</si>
  <si>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</si>
  <si>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</si>
  <si>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</si>
  <si>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</si>
  <si>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</si>
  <si>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</si>
  <si>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</si>
  <si>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</si>
  <si>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</si>
  <si>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</si>
  <si>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</si>
  <si>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</si>
  <si>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</si>
  <si>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</si>
  <si>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</si>
  <si>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</si>
  <si>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</si>
  <si>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</si>
  <si>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</si>
  <si>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</si>
  <si>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</si>
  <si>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</si>
  <si>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</si>
  <si>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</si>
  <si>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</si>
  <si>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</si>
  <si>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</si>
  <si>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</si>
  <si>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</si>
  <si>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</si>
  <si>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</si>
  <si>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</si>
  <si>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</si>
  <si>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</si>
  <si>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</si>
  <si>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</si>
  <si>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</si>
  <si>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</si>
  <si>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</si>
  <si>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</si>
  <si>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</si>
  <si>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</si>
  <si>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</si>
  <si>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</si>
  <si>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</si>
  <si>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</si>
  <si>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</si>
  <si>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</si>
  <si>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</si>
  <si>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</si>
  <si>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</si>
  <si>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</si>
  <si>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</si>
  <si>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</si>
  <si>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</si>
  <si>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</si>
  <si>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</si>
  <si>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</si>
  <si>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</si>
  <si>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</si>
  <si>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</si>
  <si>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</si>
  <si>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</si>
  <si>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</si>
  <si>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</si>
  <si>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</si>
  <si>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</si>
  <si>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</si>
  <si>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</si>
  <si>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</si>
  <si>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</si>
  <si>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</si>
  <si>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</si>
  <si>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</si>
  <si>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</si>
  <si>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</si>
  <si>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</si>
  <si>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</si>
  <si>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</si>
  <si>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</si>
  <si>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</si>
  <si>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</si>
  <si>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</si>
  <si>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</si>
  <si>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</si>
  <si>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</si>
  <si>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</si>
  <si>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</si>
  <si>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</si>
  <si>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</si>
  <si>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</si>
  <si>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</si>
  <si>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</si>
  <si>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</si>
  <si>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</si>
  <si>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</si>
  <si>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</si>
  <si>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</si>
  <si>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</si>
  <si>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</si>
  <si>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</si>
  <si>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</si>
  <si>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</si>
  <si>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</si>
  <si>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</si>
  <si>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</si>
  <si>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</si>
  <si>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</si>
  <si>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</si>
  <si>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</si>
  <si>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</si>
  <si>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</si>
  <si>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</si>
  <si>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</si>
  <si>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</si>
  <si>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</si>
  <si>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</si>
  <si>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</si>
  <si>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</si>
  <si>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</si>
  <si>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</si>
  <si>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</si>
  <si>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</si>
  <si>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</si>
  <si>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</si>
  <si>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</si>
  <si>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</si>
  <si>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</si>
  <si>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</si>
  <si>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</si>
  <si>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</si>
  <si>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</si>
  <si>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</si>
  <si>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</si>
  <si>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</si>
  <si>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</si>
  <si>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</si>
  <si>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</si>
  <si>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</si>
  <si>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</si>
  <si>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</si>
  <si>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</si>
  <si>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</si>
  <si>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</si>
  <si>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</si>
  <si>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</si>
  <si>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</si>
  <si>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</si>
  <si>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</si>
  <si>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</si>
  <si>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</si>
  <si>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</si>
  <si>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</si>
  <si>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</si>
  <si>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</si>
  <si>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</si>
  <si>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</si>
  <si>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</si>
  <si>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</si>
  <si>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</si>
  <si>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</si>
  <si>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</si>
  <si>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</si>
  <si>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</si>
  <si>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</si>
  <si>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</si>
  <si>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</si>
  <si>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</si>
  <si>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</si>
  <si>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</si>
  <si>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</si>
  <si>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</si>
  <si>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</si>
  <si>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</si>
  <si>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</si>
  <si>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</si>
  <si>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</si>
  <si>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</si>
  <si>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</si>
  <si>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</si>
  <si>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</si>
  <si>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</si>
  <si>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</si>
  <si>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</si>
  <si>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</si>
  <si>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</si>
  <si>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</si>
  <si>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</si>
  <si>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</si>
  <si>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</si>
  <si>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</si>
  <si>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</si>
  <si>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</si>
  <si>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</si>
  <si>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</si>
  <si>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</si>
  <si>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</si>
  <si>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</si>
  <si>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</si>
  <si>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</si>
  <si>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</si>
  <si>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</si>
  <si>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</si>
  <si>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</si>
  <si>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</si>
  <si>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</si>
  <si>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</si>
  <si>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</si>
  <si>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</si>
  <si>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</si>
  <si>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</si>
  <si>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</si>
  <si>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</si>
  <si>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</si>
  <si>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</si>
  <si>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</si>
  <si>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</si>
  <si>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</si>
  <si>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</si>
  <si>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</si>
  <si>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</si>
  <si>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</si>
  <si>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</si>
  <si>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</si>
  <si>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</si>
  <si>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</si>
  <si>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</si>
  <si>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</si>
  <si>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</si>
  <si>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</si>
  <si>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</si>
  <si>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</si>
  <si>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</si>
  <si>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</si>
  <si>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</si>
  <si>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</si>
  <si>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</si>
  <si>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</si>
  <si>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</si>
  <si>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</si>
  <si>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</si>
  <si>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</si>
  <si>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</si>
  <si>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</si>
  <si>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</si>
  <si>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</si>
  <si>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</si>
  <si>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</si>
  <si>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</si>
  <si>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</si>
  <si>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</si>
  <si>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</si>
  <si>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</si>
  <si>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</si>
  <si>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</si>
  <si>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</si>
  <si>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</si>
  <si>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</si>
  <si>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</si>
  <si>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</si>
  <si>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</si>
  <si>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</si>
  <si>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</si>
  <si>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</si>
  <si>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</si>
  <si>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</si>
  <si>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</si>
  <si>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</si>
  <si>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</si>
  <si>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</si>
  <si>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</si>
  <si>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</si>
  <si>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</si>
  <si>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</si>
  <si>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</si>
  <si>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</si>
  <si>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</si>
  <si>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</si>
  <si>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</si>
  <si>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</si>
  <si>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</si>
  <si>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</si>
  <si>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</si>
  <si>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</si>
  <si>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</si>
  <si>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</si>
  <si>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</si>
  <si>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</si>
  <si>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</si>
  <si>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</si>
  <si>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</si>
  <si>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</si>
  <si>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</si>
  <si>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</si>
  <si>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</si>
  <si>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</si>
  <si>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</si>
  <si>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</si>
  <si>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</si>
  <si>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</si>
  <si>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</si>
  <si>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</si>
  <si>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</si>
  <si>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</si>
  <si>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</si>
  <si>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</si>
  <si>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</si>
  <si>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</si>
  <si>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</si>
  <si>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</si>
  <si>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</si>
  <si>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</si>
  <si>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</si>
  <si>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</si>
  <si>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</si>
  <si>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</si>
  <si>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</si>
  <si>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</si>
  <si>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</si>
  <si>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</si>
  <si>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</si>
  <si>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</si>
  <si>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</si>
  <si>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</si>
  <si>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</si>
  <si>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</si>
  <si>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</si>
  <si>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</si>
  <si>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</si>
  <si>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</si>
  <si>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</si>
  <si>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</si>
  <si>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</si>
  <si>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</si>
  <si>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</si>
  <si>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</si>
  <si>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</si>
  <si>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</si>
  <si>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</si>
  <si>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</si>
  <si>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</si>
  <si>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</si>
  <si>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</si>
  <si>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</si>
  <si>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</si>
  <si>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</si>
  <si>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</si>
  <si>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</si>
  <si>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</si>
  <si>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</si>
  <si>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</si>
  <si>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</si>
  <si>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</si>
  <si>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</si>
  <si>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</si>
  <si>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</si>
  <si>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</si>
  <si>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</si>
  <si>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</si>
  <si>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</si>
  <si>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</si>
  <si>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</si>
  <si>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</si>
  <si>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</si>
  <si>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</si>
  <si>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</si>
  <si>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</si>
  <si>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</si>
  <si>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</si>
  <si>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</si>
  <si>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</si>
  <si>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</si>
  <si>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</si>
  <si>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</si>
  <si>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</si>
  <si>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</si>
  <si>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</si>
  <si>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</si>
  <si>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</si>
  <si>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</si>
  <si>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</si>
  <si>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</si>
  <si>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</si>
  <si>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</si>
  <si>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</si>
  <si>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</si>
  <si>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</si>
  <si>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</si>
  <si>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</si>
  <si>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</si>
  <si>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</si>
  <si>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</si>
  <si>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</si>
  <si>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</si>
  <si>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</si>
  <si>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</si>
  <si>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</si>
  <si>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</si>
  <si>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</si>
  <si>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</si>
  <si>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</si>
  <si>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</si>
  <si>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</si>
  <si>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</si>
  <si>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</si>
  <si>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</si>
  <si>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</si>
  <si>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</si>
  <si>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</si>
  <si>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</si>
  <si>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</si>
  <si>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</si>
  <si>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</si>
  <si>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</si>
  <si>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</si>
  <si>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</si>
  <si>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</si>
  <si>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</si>
  <si>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</si>
  <si>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</si>
  <si>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</si>
  <si>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</si>
  <si>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</si>
  <si>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</si>
  <si>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</si>
  <si>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</si>
  <si>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</si>
  <si>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</si>
  <si>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</si>
  <si>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</si>
  <si>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</si>
  <si>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</si>
  <si>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</si>
  <si>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</si>
  <si>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</si>
  <si>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</si>
  <si>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</si>
  <si>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</si>
  <si>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</si>
  <si>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</si>
  <si>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</si>
  <si>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</si>
  <si>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</si>
  <si>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</si>
  <si>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</si>
  <si>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</si>
  <si>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</si>
  <si>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</si>
  <si>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</si>
  <si>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</si>
  <si>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</si>
  <si>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</si>
  <si>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</si>
  <si>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</si>
  <si>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</si>
  <si>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</si>
  <si>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</si>
  <si>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</si>
  <si>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</si>
  <si>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</si>
  <si>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</si>
  <si>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</si>
  <si>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</si>
  <si>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</si>
  <si>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</si>
  <si>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</si>
  <si>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</si>
  <si>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</si>
  <si>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</si>
  <si>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</si>
  <si>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</si>
  <si>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</si>
  <si>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</si>
  <si>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</si>
  <si>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</si>
  <si>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</si>
  <si>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</si>
  <si>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</si>
  <si>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</si>
  <si>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</si>
  <si>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</si>
  <si>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</si>
  <si>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</si>
  <si>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</si>
  <si>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</si>
  <si>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</si>
  <si>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</si>
  <si>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</si>
  <si>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</si>
  <si>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</si>
  <si>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</si>
  <si>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</si>
  <si>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</si>
  <si>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</si>
  <si>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</si>
  <si>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</si>
  <si>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</si>
  <si>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</si>
  <si>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</si>
  <si>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</si>
  <si>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</si>
  <si>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</si>
  <si>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</si>
  <si>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</si>
  <si>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</si>
  <si>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</si>
  <si>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</si>
  <si>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</si>
  <si>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</si>
  <si>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</si>
  <si>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</si>
  <si>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</si>
  <si>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</si>
  <si>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</si>
  <si>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</si>
  <si>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</si>
  <si>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</si>
  <si>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</si>
  <si>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</si>
  <si>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</si>
  <si>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</si>
  <si>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</si>
  <si>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</si>
  <si>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</si>
  <si>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</si>
  <si>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</si>
  <si>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</si>
  <si>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</si>
  <si>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</si>
  <si>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</si>
  <si>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</si>
  <si>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</si>
  <si>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</si>
  <si>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</si>
  <si>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</si>
  <si>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</si>
  <si>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</si>
  <si>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</si>
  <si>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</si>
  <si>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</si>
  <si>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</si>
  <si>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</si>
  <si>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</si>
  <si>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</si>
  <si>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</si>
  <si>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</si>
  <si>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</si>
  <si>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</si>
  <si>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</si>
  <si>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</si>
  <si>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</si>
  <si>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</si>
  <si>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</si>
  <si>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</si>
  <si>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</si>
  <si>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</si>
  <si>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</si>
  <si>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</si>
  <si>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</si>
  <si>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</si>
  <si>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</si>
  <si>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</si>
  <si>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</si>
  <si>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</si>
  <si>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</si>
  <si>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</si>
  <si>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</si>
  <si>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</si>
  <si>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</si>
  <si>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</si>
  <si>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</si>
  <si>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</si>
  <si>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</si>
  <si>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</si>
  <si>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</si>
  <si>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</si>
  <si>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</si>
  <si>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</si>
  <si>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</si>
  <si>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</si>
  <si>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</si>
  <si>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</si>
  <si>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</si>
  <si>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</si>
  <si>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</si>
  <si>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</si>
  <si>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</si>
  <si>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</si>
  <si>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</si>
  <si>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</si>
  <si>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</si>
  <si>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</si>
  <si>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</si>
  <si>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</si>
  <si>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</si>
  <si>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</si>
  <si>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</si>
  <si>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</si>
  <si>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</si>
  <si>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</si>
  <si>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</si>
  <si>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</si>
  <si>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</si>
  <si>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</si>
  <si>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</si>
  <si>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</si>
  <si>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</si>
  <si>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</si>
  <si>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</si>
  <si>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</si>
  <si>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</si>
  <si>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</si>
  <si>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</si>
  <si>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</si>
  <si>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</si>
  <si>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</si>
  <si>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</si>
  <si>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</si>
  <si>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</si>
  <si>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</si>
  <si>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</si>
  <si>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</si>
  <si>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</si>
  <si>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</si>
  <si>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</si>
  <si>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</si>
  <si>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</si>
  <si>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</si>
  <si>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</si>
  <si>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</si>
  <si>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</si>
  <si>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</si>
  <si>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</si>
  <si>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</si>
  <si>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</si>
  <si>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</si>
  <si>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</si>
  <si>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</si>
  <si>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</si>
  <si>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</si>
  <si>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</si>
  <si>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</si>
  <si>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</si>
  <si>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</si>
  <si>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</si>
  <si>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</si>
  <si>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</si>
  <si>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</si>
  <si>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</si>
  <si>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</si>
  <si>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</si>
  <si>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</si>
  <si>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</si>
  <si>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</si>
  <si>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</si>
  <si>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</si>
  <si>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</si>
  <si>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</si>
  <si>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</si>
  <si>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</si>
  <si>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</si>
  <si>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</si>
  <si>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</si>
  <si>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</si>
  <si>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</si>
  <si>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</si>
  <si>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</si>
  <si>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</si>
  <si>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</si>
  <si>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</si>
  <si>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</si>
  <si>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</si>
  <si>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</si>
  <si>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</si>
  <si>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</si>
  <si>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</si>
  <si>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</si>
  <si>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</si>
  <si>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</si>
  <si>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</si>
  <si>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</si>
  <si>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</si>
  <si>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</si>
  <si>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</si>
  <si>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</si>
  <si>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</si>
  <si>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</si>
  <si>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</si>
  <si>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</si>
  <si>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</si>
  <si>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</si>
  <si>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</si>
  <si>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</si>
  <si>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</si>
  <si>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</si>
  <si>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</si>
  <si>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</si>
  <si>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</si>
  <si>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</si>
  <si>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</si>
  <si>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</si>
  <si>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</si>
  <si>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</si>
  <si>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</si>
  <si>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</si>
  <si>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</si>
  <si>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</si>
  <si>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</si>
  <si>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</si>
  <si>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</si>
  <si>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</si>
  <si>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</si>
  <si>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</si>
  <si>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</si>
  <si>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</si>
  <si>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</si>
  <si>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</si>
  <si>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</si>
  <si>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</si>
  <si>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</si>
  <si>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</si>
  <si>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</si>
  <si>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</si>
  <si>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</si>
  <si>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</si>
  <si>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</si>
  <si>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</si>
  <si>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</si>
  <si>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</si>
  <si>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</si>
  <si>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</si>
  <si>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</si>
  <si>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</si>
  <si>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</si>
  <si>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</si>
  <si>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</si>
  <si>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</si>
  <si>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</si>
  <si>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</si>
  <si>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</si>
  <si>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</si>
  <si>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</si>
  <si>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</si>
  <si>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</si>
  <si>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</si>
  <si>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</si>
  <si>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</si>
  <si>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</si>
  <si>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</si>
  <si>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</si>
  <si>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</si>
  <si>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</si>
  <si>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</si>
  <si>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</si>
  <si>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</si>
  <si>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</si>
  <si>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</si>
  <si>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</si>
  <si>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</si>
  <si>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</si>
  <si>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</si>
  <si>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</si>
  <si>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</si>
  <si>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</si>
  <si>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</si>
  <si>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</si>
  <si>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</si>
  <si>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</si>
  <si>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</si>
  <si>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</si>
  <si>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</si>
  <si>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</si>
  <si>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</si>
  <si>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</si>
  <si>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</si>
  <si>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</si>
  <si>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</si>
  <si>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</si>
  <si>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</si>
  <si>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</si>
  <si>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</si>
  <si>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</si>
  <si>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</si>
  <si>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</si>
  <si>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</si>
  <si>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</si>
  <si>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</si>
  <si>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</si>
  <si>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</si>
  <si>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</si>
  <si>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</si>
  <si>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</si>
  <si>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</si>
  <si>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</si>
  <si>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</si>
  <si>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</si>
  <si>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</si>
  <si>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</si>
  <si>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</si>
  <si>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</si>
  <si>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</si>
  <si>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</si>
  <si>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</si>
  <si>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</si>
  <si>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</si>
  <si>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</si>
  <si>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</si>
  <si>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</si>
  <si>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</si>
  <si>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</si>
  <si>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</si>
  <si>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</si>
  <si>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</si>
  <si>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</si>
  <si>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</si>
  <si>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</si>
  <si>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</si>
  <si>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</si>
  <si>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</si>
  <si>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</si>
  <si>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</si>
  <si>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</si>
  <si>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</si>
  <si>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</si>
  <si>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</si>
  <si>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</si>
  <si>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</si>
  <si>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</si>
  <si>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</si>
  <si>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</si>
  <si>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</si>
  <si>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</si>
  <si>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</si>
  <si>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</si>
  <si>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</si>
  <si>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</si>
  <si>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</si>
  <si>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</si>
  <si>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</si>
  <si>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</si>
  <si>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</si>
  <si>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</si>
  <si>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</si>
  <si>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</si>
  <si>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</si>
  <si>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</si>
  <si>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</si>
  <si>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</si>
  <si>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</si>
  <si>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</si>
  <si>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</si>
  <si>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</si>
  <si>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</si>
  <si>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</si>
  <si>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</si>
  <si>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</si>
  <si>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</si>
  <si>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</si>
  <si>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</si>
  <si>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</si>
  <si>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</si>
  <si>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</si>
  <si>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</si>
  <si>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</si>
  <si>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</si>
  <si>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</si>
  <si>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</si>
  <si>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</si>
  <si>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</si>
  <si>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</si>
  <si>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</si>
  <si>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</si>
  <si>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</si>
  <si>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</si>
  <si>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</si>
  <si>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</si>
  <si>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</si>
  <si>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</si>
  <si>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</si>
  <si>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</si>
  <si>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</si>
  <si>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</si>
  <si>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</si>
  <si>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</si>
  <si>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</si>
  <si>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</si>
  <si>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</si>
  <si>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</si>
  <si>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</si>
  <si>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</si>
  <si>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</si>
  <si>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</si>
  <si>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</si>
  <si>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</si>
  <si>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</si>
  <si>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</si>
  <si>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</si>
  <si>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</si>
  <si>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</si>
  <si>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</si>
  <si>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</si>
  <si>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</si>
  <si>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</si>
  <si>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</si>
  <si>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</si>
  <si>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</si>
  <si>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</si>
  <si>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</si>
  <si>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</si>
  <si>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</si>
  <si>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</si>
  <si>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</si>
  <si>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</si>
  <si>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</si>
  <si>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</si>
  <si>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</si>
  <si>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</si>
  <si>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</si>
  <si>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</si>
  <si>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</si>
  <si>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</si>
  <si>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</si>
  <si>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</si>
  <si>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</si>
  <si>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</si>
  <si>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</si>
  <si>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</si>
  <si>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</si>
  <si>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</si>
  <si>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</si>
  <si>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</si>
  <si>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</si>
  <si>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</si>
  <si>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</si>
  <si>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</si>
  <si>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</si>
  <si>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</si>
  <si>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</si>
  <si>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</si>
  <si>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</si>
  <si>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</si>
  <si>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</si>
  <si>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</si>
  <si>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</si>
  <si>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</si>
  <si>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</si>
  <si>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</si>
  <si>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</si>
  <si>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</si>
  <si>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</si>
  <si>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</si>
  <si>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</si>
  <si>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</si>
  <si>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</si>
  <si>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</si>
  <si>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</si>
  <si>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</si>
  <si>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</si>
  <si>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</si>
  <si>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</si>
  <si>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</si>
  <si>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</si>
  <si>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</si>
  <si>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</si>
  <si>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</si>
  <si>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</si>
  <si>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</si>
  <si>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</si>
  <si>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</si>
  <si>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</si>
  <si>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</si>
  <si>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</si>
  <si>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</si>
  <si>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</si>
  <si>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</si>
  <si>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</si>
  <si>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</si>
  <si>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</si>
  <si>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</si>
  <si>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</si>
  <si>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</si>
  <si>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</si>
  <si>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</si>
  <si>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</si>
  <si>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</si>
  <si>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</si>
  <si>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</si>
  <si>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</si>
  <si>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</si>
  <si>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</si>
  <si>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</si>
  <si>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</si>
  <si>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</si>
  <si>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</si>
  <si>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</si>
  <si>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</si>
  <si>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</si>
  <si>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</si>
  <si>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</si>
  <si>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</si>
  <si>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</si>
  <si>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</si>
  <si>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</si>
  <si>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</si>
  <si>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</si>
  <si>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</si>
  <si>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</si>
  <si>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</si>
  <si>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</si>
  <si>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</si>
  <si>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</si>
  <si>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</si>
  <si>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</si>
  <si>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</si>
  <si>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</si>
  <si>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</si>
  <si>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</si>
  <si>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</si>
  <si>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</si>
  <si>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</si>
  <si>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</si>
  <si>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</si>
  <si>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</si>
  <si>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</si>
  <si>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</si>
  <si>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</si>
  <si>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</si>
  <si>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</si>
  <si>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</si>
  <si>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</si>
  <si>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</si>
  <si>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</si>
  <si>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</si>
  <si>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</si>
  <si>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</si>
  <si>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</si>
  <si>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</si>
  <si>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</si>
  <si>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</si>
  <si>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</si>
  <si>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</si>
  <si>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</si>
  <si>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</si>
  <si>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</si>
  <si>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</si>
  <si>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</si>
  <si>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</si>
  <si>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</si>
  <si>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</si>
  <si>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</si>
  <si>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</si>
  <si>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</si>
  <si>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</si>
  <si>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</si>
  <si>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</si>
  <si>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</si>
  <si>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</si>
  <si>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</si>
  <si>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</si>
  <si>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</si>
  <si>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</si>
  <si>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</si>
  <si>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</si>
  <si>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</si>
  <si>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</si>
  <si>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</si>
  <si>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</si>
  <si>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</si>
  <si>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</si>
  <si>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</si>
  <si>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</si>
  <si>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</si>
  <si>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</si>
  <si>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</si>
  <si>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</si>
  <si>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</si>
  <si>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</si>
  <si>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</si>
  <si>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</si>
  <si>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</si>
  <si>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</si>
  <si>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</si>
  <si>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</si>
  <si>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</si>
  <si>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</si>
  <si>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</si>
  <si>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</si>
  <si>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</si>
  <si>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</si>
  <si>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</si>
  <si>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</si>
  <si>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</si>
  <si>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</si>
  <si>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</si>
  <si>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</si>
  <si>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</si>
  <si>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</si>
  <si>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</si>
  <si>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</si>
  <si>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</si>
  <si>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</si>
  <si>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</si>
  <si>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</si>
  <si>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</si>
  <si>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</si>
  <si>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</si>
  <si>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</si>
  <si>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</si>
  <si>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</si>
  <si>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</si>
  <si>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</si>
  <si>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</si>
  <si>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</si>
  <si>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</si>
  <si>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</si>
  <si>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</si>
  <si>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</si>
  <si>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</si>
  <si>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</si>
  <si>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</si>
  <si>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</si>
  <si>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</si>
  <si>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</si>
  <si>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</si>
  <si>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</si>
  <si>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</si>
  <si>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</si>
  <si>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</si>
  <si>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</si>
  <si>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</si>
  <si>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</si>
  <si>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</si>
  <si>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</si>
  <si>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</si>
  <si>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</si>
  <si>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</si>
  <si>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</si>
  <si>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</si>
  <si>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</si>
  <si>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</si>
  <si>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</si>
  <si>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</si>
  <si>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</si>
  <si>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</si>
  <si>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</si>
  <si>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</si>
  <si>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</si>
  <si>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</si>
  <si>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</si>
  <si>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</si>
  <si>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</si>
  <si>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</si>
  <si>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</si>
  <si>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</si>
  <si>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</si>
  <si>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</si>
  <si>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</si>
  <si>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</si>
  <si>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</si>
  <si>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</si>
  <si>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</si>
  <si>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</si>
  <si>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</si>
  <si>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</si>
  <si>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</si>
  <si>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</si>
  <si>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</si>
  <si>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</si>
  <si>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</si>
  <si>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</si>
  <si>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</si>
  <si>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</si>
  <si>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</si>
  <si>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</si>
  <si>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</si>
  <si>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</si>
  <si>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</si>
  <si>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</si>
  <si>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</si>
  <si>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</si>
  <si>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</si>
  <si>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</si>
  <si>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</si>
  <si>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</si>
  <si>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</si>
  <si>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</si>
  <si>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</si>
  <si>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</si>
  <si>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</si>
  <si>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</si>
  <si>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</si>
  <si>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</si>
  <si>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</si>
  <si>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</si>
  <si>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</si>
  <si>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</si>
  <si>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</si>
  <si>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</si>
  <si>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</si>
  <si>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</si>
  <si>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</si>
  <si>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</si>
  <si>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</si>
  <si>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</si>
  <si>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</si>
  <si>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</si>
  <si>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</si>
  <si>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</si>
  <si>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</si>
  <si>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</si>
  <si>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</si>
  <si>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</si>
  <si>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</si>
  <si>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</si>
  <si>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</si>
  <si>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</si>
  <si>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</si>
  <si>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</si>
  <si>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</si>
  <si>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</si>
  <si>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</si>
  <si>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</si>
  <si>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</si>
  <si>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</si>
  <si>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</si>
  <si>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</si>
  <si>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</si>
  <si>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</si>
  <si>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</si>
  <si>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</si>
  <si>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</si>
  <si>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</si>
  <si>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</si>
  <si>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</si>
  <si>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</si>
  <si>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</si>
  <si>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</si>
  <si>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</si>
  <si>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</si>
  <si>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</si>
  <si>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</si>
  <si>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</si>
  <si>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</si>
  <si>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</si>
  <si>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</si>
  <si>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</si>
  <si>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</si>
  <si>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</si>
  <si>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</si>
  <si>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</si>
  <si>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</si>
  <si>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</si>
  <si>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</si>
  <si>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</si>
  <si>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</si>
  <si>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</si>
  <si>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</si>
  <si>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</si>
  <si>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</si>
  <si>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</si>
  <si>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</si>
  <si>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</si>
  <si>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</si>
  <si>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</si>
  <si>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</si>
  <si>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</si>
  <si>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</si>
  <si>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</si>
  <si>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</si>
  <si>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</si>
  <si>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</si>
  <si>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</si>
  <si>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</si>
  <si>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</si>
  <si>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</si>
  <si>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</si>
  <si>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</si>
  <si>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</si>
  <si>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</si>
  <si>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</si>
  <si>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</si>
  <si>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</si>
  <si>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</si>
  <si>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</si>
  <si>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</si>
  <si>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</si>
  <si>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</si>
  <si>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</si>
  <si>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</si>
  <si>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</si>
  <si>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</si>
  <si>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</si>
  <si>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</si>
  <si>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</si>
  <si>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</si>
  <si>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</si>
  <si>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</si>
  <si>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</si>
  <si>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</si>
  <si>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</si>
  <si>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</si>
  <si>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</si>
  <si>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</si>
  <si>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</si>
  <si>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</si>
  <si>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</si>
  <si>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</si>
  <si>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</si>
  <si>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</si>
  <si>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</si>
  <si>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</si>
  <si>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</si>
  <si>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</si>
  <si>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</si>
  <si>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</si>
  <si>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</si>
  <si>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</si>
  <si>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</si>
  <si>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</si>
  <si>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</si>
  <si>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</si>
  <si>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</si>
  <si>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</si>
  <si>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</si>
  <si>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</si>
  <si>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</si>
  <si>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</si>
  <si>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</si>
  <si>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</si>
  <si>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</si>
  <si>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</si>
  <si>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</si>
  <si>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</si>
  <si>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</si>
  <si>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</si>
  <si>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</si>
  <si>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</si>
  <si>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</si>
  <si>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</si>
  <si>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</si>
  <si>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</si>
  <si>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</si>
  <si>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</si>
  <si>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</si>
  <si>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</si>
  <si>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</si>
  <si>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</si>
  <si>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</si>
  <si>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</si>
  <si>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</si>
  <si>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</si>
  <si>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</si>
  <si>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</si>
  <si>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</si>
  <si>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</si>
  <si>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</si>
  <si>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</si>
  <si>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</si>
  <si>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</si>
  <si>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</si>
  <si>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</si>
  <si>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</si>
  <si>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</si>
  <si>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</si>
  <si>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</si>
  <si>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</si>
  <si>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</si>
  <si>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</si>
  <si>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</si>
  <si>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</si>
  <si>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</si>
  <si>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</si>
  <si>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</si>
  <si>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</si>
  <si>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</si>
  <si>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</si>
  <si>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</si>
  <si>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</si>
  <si>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</si>
  <si>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</si>
  <si>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</si>
  <si>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</si>
  <si>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</si>
  <si>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</si>
  <si>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</si>
  <si>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</si>
  <si>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</si>
  <si>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</si>
  <si>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</si>
  <si>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</si>
  <si>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</si>
  <si>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</si>
  <si>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</si>
  <si>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</si>
  <si>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</si>
  <si>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</si>
  <si>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</si>
  <si>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</si>
  <si>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</si>
  <si>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</si>
  <si>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</si>
  <si>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</si>
  <si>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</si>
  <si>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</si>
  <si>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</si>
  <si>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</si>
  <si>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</si>
  <si>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</si>
  <si>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</si>
  <si>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</si>
  <si>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</si>
  <si>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</si>
  <si>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</si>
  <si>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</si>
  <si>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</si>
  <si>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</si>
  <si>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</si>
  <si>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</si>
  <si>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</si>
  <si>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</si>
  <si>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</si>
  <si>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</si>
  <si>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</si>
  <si>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</si>
  <si>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</si>
  <si>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</si>
  <si>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</si>
  <si>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</si>
  <si>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</si>
  <si>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</si>
  <si>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</si>
  <si>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</si>
  <si>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</si>
  <si>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</si>
  <si>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</si>
  <si>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</si>
  <si>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</si>
  <si>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</si>
  <si>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</si>
  <si>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</si>
  <si>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</si>
  <si>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</si>
  <si>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</si>
  <si>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</si>
  <si>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</si>
  <si>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</si>
  <si>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</si>
  <si>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</si>
  <si>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</si>
  <si>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</si>
  <si>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</si>
  <si>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</si>
  <si>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</si>
  <si>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</si>
  <si>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</si>
  <si>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</si>
  <si>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</si>
  <si>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</si>
  <si>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</si>
  <si>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</si>
  <si>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</si>
  <si>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</si>
  <si>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</si>
  <si>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</si>
  <si>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</si>
  <si>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</si>
  <si>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</si>
  <si>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</si>
  <si>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</si>
  <si>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</si>
  <si>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</si>
  <si>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</si>
  <si>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</si>
  <si>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</si>
  <si>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</si>
  <si>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</si>
  <si>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</si>
  <si>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</si>
  <si>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</si>
  <si>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</si>
  <si>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</si>
  <si>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</si>
  <si>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</si>
  <si>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</si>
  <si>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</si>
  <si>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</si>
  <si>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</si>
  <si>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</si>
  <si>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</si>
  <si>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</si>
  <si>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</si>
  <si>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</si>
  <si>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</si>
  <si>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</si>
  <si>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</si>
  <si>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</si>
  <si>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</si>
  <si>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</si>
  <si>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</si>
  <si>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</si>
  <si>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</si>
  <si>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</si>
  <si>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</si>
  <si>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</si>
  <si>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</si>
  <si>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</si>
  <si>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</si>
  <si>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</si>
  <si>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</si>
  <si>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</si>
  <si>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</si>
  <si>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</si>
  <si>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</si>
  <si>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</si>
  <si>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</si>
  <si>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</si>
  <si>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</si>
  <si>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</si>
  <si>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</si>
  <si>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</si>
  <si>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</si>
  <si>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</si>
  <si>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</si>
  <si>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</si>
  <si>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</si>
  <si>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</si>
  <si>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</si>
  <si>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</si>
  <si>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</si>
  <si>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</si>
  <si>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</si>
  <si>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</si>
  <si>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</si>
  <si>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</si>
  <si>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</si>
  <si>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</si>
  <si>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</si>
  <si>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</si>
  <si>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</si>
  <si>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</si>
  <si>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</si>
  <si>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</si>
  <si>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</si>
  <si>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</si>
  <si>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</si>
  <si>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</si>
  <si>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</si>
  <si>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</si>
  <si>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</si>
  <si>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</si>
  <si>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</si>
  <si>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</si>
  <si>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</si>
  <si>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</si>
  <si>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</si>
  <si>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</si>
  <si>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</si>
  <si>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</si>
  <si>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</si>
  <si>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</si>
  <si>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</si>
  <si>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</si>
  <si>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</si>
  <si>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</si>
  <si>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</si>
  <si>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</si>
  <si>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</si>
  <si>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</si>
  <si>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</si>
  <si>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</si>
  <si>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</si>
  <si>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</si>
  <si>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</si>
  <si>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</si>
  <si>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</si>
  <si>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</si>
  <si>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</si>
  <si>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</si>
  <si>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</si>
  <si>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</si>
  <si>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</si>
  <si>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</si>
  <si>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</si>
  <si>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</si>
  <si>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</si>
  <si>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</si>
  <si>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</si>
  <si>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</si>
  <si>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</si>
  <si>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</si>
  <si>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</si>
  <si>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</si>
  <si>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</si>
  <si>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</si>
  <si>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</si>
  <si>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</si>
  <si>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</si>
  <si>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</si>
  <si>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</si>
  <si>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</si>
  <si>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</si>
  <si>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</si>
  <si>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</si>
  <si>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</si>
  <si>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</si>
  <si>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</si>
  <si>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</si>
  <si>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</si>
  <si>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</si>
  <si>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</si>
  <si>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</si>
  <si>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</si>
  <si>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</si>
  <si>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</si>
  <si>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</si>
  <si>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</si>
  <si>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</si>
  <si>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</si>
  <si>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</si>
  <si>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</si>
  <si>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</si>
  <si>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</si>
  <si>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</si>
  <si>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</si>
  <si>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</si>
  <si>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</si>
  <si>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</si>
  <si>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</si>
  <si>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</si>
  <si>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</si>
  <si>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</si>
  <si>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</si>
  <si>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</si>
  <si>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</si>
  <si>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</si>
  <si>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</si>
  <si>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</si>
  <si>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</si>
  <si>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</si>
  <si>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</si>
  <si>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</si>
  <si>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</si>
  <si>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</si>
  <si>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</si>
  <si>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</si>
  <si>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</si>
  <si>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</si>
  <si>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</si>
  <si>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</si>
  <si>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</si>
  <si>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</si>
  <si>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</si>
  <si>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</si>
  <si>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</si>
  <si>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</si>
  <si>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</si>
  <si>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</si>
  <si>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</si>
  <si>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</si>
  <si>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</si>
  <si>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</si>
  <si>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</si>
  <si>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</si>
  <si>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</si>
  <si>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</si>
  <si>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</si>
  <si>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</si>
  <si>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</si>
  <si>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</si>
  <si>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</si>
  <si>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</si>
  <si>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</si>
  <si>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</si>
  <si>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</si>
  <si>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</si>
  <si>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</si>
  <si>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</si>
  <si>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</si>
  <si>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</si>
  <si>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</si>
  <si>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</si>
  <si>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</si>
  <si>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</si>
  <si>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</si>
  <si>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</si>
  <si>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</si>
  <si>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</si>
  <si>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</si>
  <si>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</si>
  <si>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</si>
  <si>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</si>
  <si>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</si>
  <si>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</si>
  <si>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</si>
  <si>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</si>
  <si>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</si>
  <si>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</si>
  <si>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</si>
  <si>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</si>
  <si>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</si>
  <si>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</si>
  <si>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</si>
  <si>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</si>
  <si>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</si>
  <si>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</si>
  <si>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</si>
  <si>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</si>
  <si>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</si>
  <si>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</si>
  <si>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</si>
  <si>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</si>
  <si>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</si>
  <si>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</si>
  <si>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</si>
  <si>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</si>
  <si>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</si>
  <si>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</si>
  <si>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</si>
  <si>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</si>
  <si>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</si>
  <si>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</si>
  <si>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</si>
  <si>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</si>
  <si>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</si>
  <si>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</si>
  <si>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</si>
  <si>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</si>
  <si>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</si>
  <si>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</si>
  <si>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</si>
  <si>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</si>
  <si>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</si>
  <si>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</si>
  <si>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</si>
  <si>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</si>
  <si>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</si>
  <si>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</si>
  <si>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</si>
  <si>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</si>
  <si>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</si>
  <si>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</si>
  <si>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</si>
  <si>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</si>
  <si>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</si>
  <si>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</si>
  <si>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</si>
  <si>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</si>
  <si>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</si>
  <si>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</si>
  <si>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</si>
  <si>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</si>
  <si>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</si>
  <si>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</si>
  <si>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</si>
  <si>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</si>
  <si>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</si>
  <si>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</si>
  <si>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</si>
  <si>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</si>
  <si>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</si>
  <si>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</si>
  <si>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</si>
  <si>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</si>
  <si>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</si>
  <si>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</si>
  <si>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</si>
  <si>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</si>
  <si>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</si>
  <si>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</si>
  <si>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</si>
  <si>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</si>
  <si>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</si>
  <si>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</si>
  <si>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</si>
  <si>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</si>
  <si>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</si>
  <si>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</si>
  <si>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</si>
  <si>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</si>
  <si>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</si>
  <si>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</si>
  <si>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</si>
  <si>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</si>
  <si>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</si>
  <si>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</si>
  <si>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</si>
  <si>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</si>
  <si>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</si>
  <si>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</si>
  <si>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</si>
  <si>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</si>
  <si>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</si>
  <si>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</si>
  <si>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</si>
  <si>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</si>
  <si>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</si>
  <si>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</si>
  <si>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</si>
  <si>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</si>
  <si>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</si>
  <si>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</si>
  <si>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</si>
  <si>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</si>
  <si>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</si>
  <si>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</si>
  <si>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</si>
  <si>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</si>
  <si>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</si>
  <si>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</si>
  <si>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</si>
  <si>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</si>
  <si>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</si>
  <si>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</si>
  <si>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</si>
  <si>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</si>
  <si>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</si>
  <si>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</si>
  <si>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</si>
  <si>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</si>
  <si>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</si>
  <si>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</si>
  <si>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</si>
  <si>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</si>
  <si>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</si>
  <si>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</si>
  <si>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</si>
  <si>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</si>
  <si>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</si>
  <si>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</si>
  <si>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</si>
  <si>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</si>
  <si>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</si>
  <si>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</si>
  <si>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</si>
  <si>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</si>
  <si>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</si>
  <si>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</si>
  <si>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</si>
  <si>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</si>
  <si>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</si>
  <si>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</si>
  <si>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</si>
  <si>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</si>
  <si>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</si>
  <si>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</si>
  <si>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</si>
  <si>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</si>
  <si>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</si>
  <si>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</si>
  <si>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</si>
  <si>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</si>
  <si>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</si>
  <si>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</si>
  <si>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</si>
  <si>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</si>
  <si>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</si>
  <si>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</si>
  <si>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</si>
  <si>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</si>
  <si>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</si>
  <si>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</si>
  <si>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</si>
  <si>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</si>
  <si>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</si>
  <si>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</si>
  <si>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</si>
  <si>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</si>
  <si>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</si>
  <si>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</si>
  <si>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</si>
  <si>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</si>
  <si>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</si>
  <si>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</si>
  <si>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</si>
  <si>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</si>
  <si>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</si>
  <si>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</si>
  <si>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</si>
  <si>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</si>
  <si>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</si>
  <si>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</si>
  <si>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</si>
  <si>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</si>
  <si>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</si>
  <si>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</si>
  <si>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</si>
  <si>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</si>
  <si>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</si>
  <si>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</si>
  <si>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</si>
  <si>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</si>
  <si>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</si>
  <si>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</si>
  <si>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</si>
  <si>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</si>
  <si>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</si>
  <si>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</si>
  <si>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</si>
  <si>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</si>
  <si>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</si>
  <si>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</si>
  <si>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</si>
  <si>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</si>
  <si>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</si>
  <si>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</si>
  <si>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</si>
  <si>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</si>
  <si>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</si>
  <si>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</si>
  <si>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</si>
  <si>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</si>
  <si>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</si>
  <si>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</si>
  <si>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</si>
  <si>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</si>
  <si>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</si>
  <si>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</si>
  <si>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</si>
  <si>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</si>
  <si>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</si>
  <si>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</si>
  <si>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</si>
  <si>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</si>
  <si>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</si>
  <si>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</si>
  <si>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</si>
  <si>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</si>
  <si>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</si>
  <si>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</si>
  <si>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</si>
  <si>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</si>
  <si>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</si>
  <si>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</si>
  <si>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</si>
  <si>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</si>
  <si>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</si>
  <si>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</si>
  <si>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</si>
  <si>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</si>
  <si>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</si>
  <si>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</si>
  <si>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</si>
  <si>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</si>
  <si>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</si>
  <si>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</si>
  <si>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</si>
  <si>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</si>
  <si>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</si>
  <si>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</si>
  <si>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</si>
  <si>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</si>
  <si>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</si>
  <si>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</si>
  <si>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</si>
  <si>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</si>
  <si>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</si>
  <si>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</si>
  <si>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</si>
  <si>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</si>
  <si>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</si>
  <si>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</si>
  <si>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</si>
  <si>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</si>
  <si>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</si>
  <si>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</si>
  <si>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</si>
  <si>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</si>
  <si>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</si>
  <si>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</si>
  <si>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</si>
  <si>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</si>
  <si>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</si>
  <si>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</si>
  <si>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</si>
  <si>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</si>
  <si>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</si>
  <si>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</si>
  <si>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</si>
  <si>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</si>
  <si>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</si>
  <si>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</si>
  <si>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</si>
  <si>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</si>
  <si>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</si>
  <si>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</si>
  <si>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</si>
  <si>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</si>
  <si>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</si>
  <si>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</si>
  <si>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</si>
  <si>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</si>
  <si>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</si>
  <si>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</si>
  <si>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</si>
  <si>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</si>
  <si>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</si>
  <si>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</si>
  <si>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</si>
  <si>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</si>
  <si>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</si>
  <si>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</si>
  <si>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</si>
  <si>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</si>
  <si>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</si>
  <si>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</si>
  <si>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</si>
  <si>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</si>
  <si>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</si>
  <si>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</si>
  <si>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</si>
  <si>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</si>
  <si>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</si>
  <si>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</si>
  <si>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</si>
  <si>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</si>
  <si>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</si>
  <si>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</si>
  <si>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</si>
  <si>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</si>
  <si>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</si>
  <si>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</si>
  <si>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</si>
  <si>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</si>
  <si>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</si>
  <si>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</si>
  <si>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</si>
  <si>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</si>
  <si>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</si>
  <si>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</si>
  <si>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</si>
  <si>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</si>
  <si>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</si>
  <si>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</si>
  <si>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</si>
  <si>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</si>
  <si>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</si>
  <si>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</si>
  <si>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</si>
  <si>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</si>
  <si>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</si>
  <si>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</si>
  <si>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</si>
  <si>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</si>
  <si>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</si>
  <si>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</si>
  <si>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</si>
  <si>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</si>
  <si>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</si>
  <si>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</si>
  <si>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</si>
  <si>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</si>
  <si>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</si>
  <si>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</si>
  <si>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</si>
  <si>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</si>
  <si>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</si>
  <si>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</si>
  <si>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</si>
  <si>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</si>
  <si>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</si>
  <si>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</si>
  <si>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</si>
  <si>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</si>
  <si>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</si>
  <si>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</si>
  <si>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</si>
  <si>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</si>
  <si>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</si>
  <si>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</si>
  <si>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</si>
  <si>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</si>
  <si>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</si>
  <si>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</si>
  <si>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</si>
  <si>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</si>
  <si>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</si>
  <si>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</si>
  <si>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</si>
  <si>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</si>
  <si>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</si>
  <si>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</si>
  <si>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</si>
  <si>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</si>
  <si>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</si>
  <si>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</si>
  <si>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</si>
  <si>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</si>
  <si>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</si>
  <si>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</si>
  <si>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</si>
  <si>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</si>
  <si>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</si>
  <si>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</si>
  <si>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</si>
  <si>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</si>
  <si>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</si>
  <si>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</si>
  <si>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</si>
  <si>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</si>
  <si>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</si>
  <si>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</si>
  <si>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</si>
  <si>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</si>
  <si>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</si>
  <si>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</si>
  <si>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</si>
  <si>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</si>
  <si>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</si>
  <si>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</si>
  <si>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</si>
  <si>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</si>
  <si>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</si>
  <si>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</si>
  <si>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</si>
  <si>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</si>
  <si>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</si>
  <si>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</si>
  <si>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</si>
  <si>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</si>
  <si>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</si>
  <si>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</si>
  <si>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</si>
  <si>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</si>
  <si>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</si>
  <si>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</si>
  <si>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</si>
  <si>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</si>
  <si>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</si>
  <si>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</si>
  <si>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</si>
  <si>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</si>
  <si>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</si>
  <si>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</si>
  <si>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</si>
  <si>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</si>
  <si>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</si>
  <si>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</si>
  <si>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</si>
  <si>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</si>
  <si>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</si>
  <si>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</si>
  <si>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</si>
  <si>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</si>
  <si>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</si>
  <si>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</si>
  <si>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</si>
  <si>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</si>
  <si>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</si>
  <si>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</si>
  <si>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</si>
  <si>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</si>
  <si>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</si>
  <si>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</si>
  <si>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</si>
  <si>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</si>
  <si>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</si>
  <si>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</si>
  <si>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</si>
  <si>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</si>
  <si>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</si>
  <si>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</si>
  <si>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</si>
  <si>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</si>
  <si>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</si>
  <si>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</si>
  <si>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</si>
  <si>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</si>
  <si>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</si>
  <si>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</si>
  <si>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</si>
  <si>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</si>
  <si>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</si>
  <si>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</si>
  <si>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</si>
  <si>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</si>
  <si>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</si>
  <si>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</si>
  <si>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</si>
  <si>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</si>
  <si>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</si>
  <si>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</si>
  <si>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</si>
  <si>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</si>
  <si>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</si>
  <si>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</si>
  <si>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</si>
  <si>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</si>
  <si>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</si>
  <si>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</si>
  <si>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</si>
  <si>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</si>
  <si>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</si>
  <si>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</si>
  <si>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</si>
  <si>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</si>
  <si>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</si>
  <si>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</si>
  <si>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</si>
  <si>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</si>
  <si>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</si>
  <si>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</si>
  <si>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</si>
  <si>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</si>
  <si>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</si>
  <si>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</si>
  <si>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</si>
  <si>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</si>
  <si>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</si>
  <si>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</si>
  <si>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</si>
  <si>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</si>
  <si>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</si>
  <si>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</si>
  <si>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</si>
  <si>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</si>
  <si>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</si>
  <si>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</si>
  <si>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</si>
  <si>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</si>
  <si>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</si>
  <si>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</si>
  <si>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</si>
  <si>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</si>
  <si>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</si>
  <si>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</si>
  <si>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</si>
  <si>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</si>
  <si>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</si>
  <si>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</si>
  <si>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</si>
  <si>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</si>
  <si>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</si>
  <si>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</si>
  <si>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</si>
  <si>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</si>
  <si>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</si>
  <si>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</si>
  <si>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</si>
  <si>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</si>
  <si>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</si>
  <si>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</si>
  <si>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</si>
  <si>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</si>
  <si>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</si>
  <si>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</si>
  <si>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</si>
  <si>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</si>
  <si>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</si>
  <si>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</si>
  <si>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</si>
  <si>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</si>
  <si>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</si>
  <si>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</si>
  <si>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</si>
  <si>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</si>
  <si>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</si>
  <si>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</si>
  <si>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</si>
  <si>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</si>
  <si>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</si>
  <si>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</si>
  <si>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</si>
  <si>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</si>
  <si>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</si>
  <si>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</si>
  <si>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</si>
  <si>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</si>
  <si>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</si>
  <si>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</si>
  <si>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</si>
  <si>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</si>
  <si>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</si>
  <si>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</si>
  <si>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</si>
  <si>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</si>
  <si>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</si>
  <si>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</si>
  <si>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</si>
  <si>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</si>
  <si>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</si>
  <si>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</si>
  <si>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</si>
  <si>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</si>
  <si>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</si>
  <si>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</si>
  <si>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</si>
  <si>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</si>
  <si>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</si>
  <si>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</si>
  <si>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</si>
  <si>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</si>
  <si>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</si>
  <si>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</si>
  <si>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</si>
  <si>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</si>
  <si>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</si>
  <si>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</si>
  <si>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</si>
  <si>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</si>
  <si>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</si>
  <si>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</si>
  <si>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</si>
  <si>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</si>
  <si>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</si>
  <si>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</si>
  <si>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</si>
  <si>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</si>
  <si>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</si>
  <si>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</si>
  <si>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</si>
  <si>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</si>
  <si>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</si>
  <si>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</si>
  <si>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</si>
  <si>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</si>
  <si>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</si>
  <si>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</si>
  <si>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</si>
  <si>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</si>
  <si>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</si>
  <si>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</si>
  <si>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</si>
  <si>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</si>
  <si>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</si>
  <si>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</si>
  <si>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</si>
  <si>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</si>
  <si>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</si>
  <si>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</si>
  <si>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</si>
  <si>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</si>
  <si>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</si>
  <si>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</si>
  <si>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</si>
  <si>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</si>
  <si>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</si>
  <si>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</si>
  <si>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</si>
  <si>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</si>
  <si>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</si>
  <si>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</si>
  <si>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</si>
  <si>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</si>
  <si>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</si>
  <si>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</si>
  <si>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</si>
  <si>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</si>
  <si>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</si>
  <si>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</si>
  <si>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</si>
  <si>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</si>
  <si>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</si>
  <si>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</si>
  <si>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</si>
  <si>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</si>
  <si>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</si>
  <si>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</si>
  <si>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</si>
  <si>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</si>
  <si>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</si>
  <si>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</si>
  <si>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</si>
  <si>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</si>
  <si>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</si>
  <si>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</si>
  <si>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</si>
  <si>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</si>
  <si>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</si>
  <si>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</si>
  <si>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</si>
  <si>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</si>
  <si>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</si>
  <si>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</si>
  <si>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</si>
  <si>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</si>
  <si>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</si>
  <si>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</si>
  <si>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</si>
  <si>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</si>
  <si>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</si>
  <si>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</si>
  <si>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</si>
  <si>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</si>
  <si>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</si>
  <si>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</si>
  <si>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</si>
  <si>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</si>
  <si>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</si>
  <si>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</si>
  <si>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</si>
  <si>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</si>
  <si>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</si>
  <si>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</si>
  <si>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</si>
  <si>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</si>
  <si>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</si>
  <si>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</si>
  <si>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</si>
  <si>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</si>
  <si>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</si>
  <si>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</si>
  <si>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</si>
  <si>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</si>
  <si>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</si>
  <si>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</si>
  <si>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</si>
  <si>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</si>
  <si>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</si>
  <si>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</si>
  <si>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</si>
  <si>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</si>
  <si>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</si>
  <si>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</si>
  <si>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</si>
  <si>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</si>
  <si>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</si>
  <si>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</si>
  <si>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</si>
  <si>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</si>
  <si>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</si>
  <si>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</si>
  <si>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</si>
  <si>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</si>
  <si>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</si>
  <si>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</si>
  <si>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</si>
  <si>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</si>
  <si>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</si>
  <si>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</si>
  <si>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</si>
  <si>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</si>
  <si>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</si>
  <si>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</si>
  <si>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</si>
  <si>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</si>
  <si>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</si>
  <si>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</si>
  <si>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</si>
  <si>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</si>
  <si>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</si>
  <si>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</si>
  <si>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</si>
  <si>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</si>
  <si>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</si>
  <si>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</si>
  <si>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</si>
  <si>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</si>
  <si>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</si>
  <si>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</si>
  <si>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</si>
  <si>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</si>
  <si>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</si>
  <si>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</si>
  <si>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</si>
  <si>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</si>
  <si>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</si>
  <si>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</si>
  <si>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</si>
  <si>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</si>
  <si>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</si>
  <si>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</si>
  <si>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</si>
  <si>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</si>
  <si>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</si>
  <si>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</si>
  <si>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</si>
  <si>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</si>
  <si>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</si>
  <si>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</si>
  <si>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</si>
  <si>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</si>
  <si>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</si>
  <si>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</si>
  <si>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</si>
  <si>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</si>
  <si>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</si>
  <si>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</si>
  <si>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</si>
  <si>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</si>
  <si>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</si>
  <si>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</si>
  <si>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</si>
  <si>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</si>
  <si>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</si>
  <si>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</si>
  <si>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</si>
  <si>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</si>
  <si>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</si>
  <si>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</si>
  <si>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</si>
  <si>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</si>
  <si>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</si>
  <si>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</si>
  <si>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</si>
  <si>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</si>
  <si>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</si>
  <si>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</si>
  <si>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</si>
  <si>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</si>
  <si>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</si>
  <si>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</si>
  <si>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</si>
  <si>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</si>
  <si>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</si>
  <si>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</si>
  <si>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</si>
  <si>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</si>
  <si>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</si>
  <si>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</si>
  <si>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</si>
  <si>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</si>
  <si>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</si>
  <si>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</si>
  <si>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</si>
  <si>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</si>
  <si>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</si>
  <si>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</si>
  <si>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</si>
  <si>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</si>
  <si>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</si>
  <si>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</si>
  <si>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</si>
  <si>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</si>
  <si>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</si>
  <si>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</si>
  <si>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</si>
  <si>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</si>
  <si>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</si>
  <si>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</si>
  <si>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</si>
  <si>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</si>
  <si>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</si>
  <si>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</si>
  <si>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</si>
  <si>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</si>
  <si>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</si>
  <si>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</si>
  <si>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</si>
  <si>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</si>
  <si>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</si>
  <si>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</si>
  <si>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</si>
  <si>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</si>
  <si>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</si>
  <si>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</si>
  <si>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</si>
  <si>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</si>
  <si>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</si>
  <si>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</si>
  <si>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</si>
  <si>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</si>
  <si>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</si>
  <si>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</si>
  <si>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</si>
  <si>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</si>
  <si>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</si>
  <si>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</si>
  <si>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</si>
  <si>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</si>
  <si>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</si>
  <si>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</si>
  <si>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</si>
  <si>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</si>
  <si>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</si>
  <si>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</si>
  <si>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</si>
  <si>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</si>
  <si>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</si>
  <si>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</si>
  <si>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</si>
  <si>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</si>
  <si>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</si>
  <si>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</si>
  <si>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</si>
  <si>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</si>
  <si>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</si>
  <si>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</si>
  <si>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</si>
  <si>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</si>
  <si>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</si>
  <si>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</si>
  <si>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</si>
  <si>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</si>
  <si>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</si>
  <si>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</si>
  <si>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</si>
  <si>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</si>
  <si>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</si>
  <si>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</si>
  <si>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</si>
  <si>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</si>
  <si>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</si>
  <si>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</si>
  <si>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</si>
  <si>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</si>
  <si>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</si>
  <si>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</si>
  <si>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</si>
  <si>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</si>
  <si>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</si>
  <si>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</si>
  <si>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</si>
  <si>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</si>
  <si>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</si>
  <si>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</si>
  <si>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</si>
  <si>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</si>
  <si>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</si>
  <si>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</si>
  <si>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</si>
  <si>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</si>
  <si>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</si>
  <si>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</si>
  <si>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</si>
  <si>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</si>
  <si>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</si>
  <si>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</si>
  <si>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</si>
  <si>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</si>
  <si>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</si>
  <si>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</si>
  <si>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</si>
  <si>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</si>
  <si>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</si>
  <si>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</si>
  <si>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</si>
  <si>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</si>
  <si>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</si>
  <si>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</si>
  <si>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</si>
  <si>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</si>
  <si>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</si>
  <si>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</si>
  <si>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</si>
  <si>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</si>
  <si>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</si>
  <si>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</si>
  <si>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</si>
  <si>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</si>
  <si>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</si>
  <si>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</si>
  <si>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</si>
  <si>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</si>
  <si>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</si>
  <si>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</si>
  <si>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</si>
  <si>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</si>
  <si>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</si>
  <si>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</si>
  <si>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</si>
  <si>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</si>
  <si>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</si>
  <si>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</si>
  <si>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</si>
  <si>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</si>
  <si>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</si>
  <si>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</si>
  <si>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</si>
  <si>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</si>
  <si>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</si>
  <si>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</si>
  <si>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</si>
  <si>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</si>
  <si>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</si>
  <si>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</si>
  <si>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</si>
  <si>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</si>
  <si>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</si>
  <si>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</si>
  <si>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</si>
  <si>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</si>
  <si>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</si>
  <si>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</si>
  <si>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</si>
  <si>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</si>
  <si>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</si>
  <si>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</si>
  <si>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</si>
  <si>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</si>
  <si>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</si>
  <si>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</si>
  <si>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</si>
  <si>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</si>
  <si>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</si>
  <si>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</si>
  <si>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</si>
  <si>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</si>
  <si>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</si>
  <si>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</si>
  <si>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</si>
  <si>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</si>
  <si>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</si>
  <si>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</si>
  <si>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</si>
  <si>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</si>
  <si>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</si>
  <si>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</si>
  <si>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</si>
  <si>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</si>
  <si>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</si>
  <si>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</si>
  <si>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</si>
  <si>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</si>
  <si>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</si>
  <si>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</si>
  <si>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</si>
  <si>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</si>
  <si>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</si>
  <si>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</si>
  <si>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</si>
  <si>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</si>
  <si>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</si>
  <si>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</si>
  <si>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</si>
  <si>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</si>
  <si>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</si>
  <si>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</si>
  <si>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</si>
  <si>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</si>
  <si>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</si>
  <si>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</si>
  <si>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</si>
  <si>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</si>
  <si>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</si>
  <si>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</si>
  <si>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</si>
  <si>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</si>
  <si>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</si>
  <si>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</si>
  <si>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</si>
  <si>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</si>
  <si>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</si>
  <si>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</si>
  <si>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</si>
  <si>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</si>
  <si>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</si>
  <si>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</si>
  <si>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</si>
  <si>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</si>
  <si>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</si>
  <si>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</si>
  <si>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</si>
  <si>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</si>
  <si>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</si>
  <si>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</si>
  <si>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</si>
  <si>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</si>
  <si>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</si>
  <si>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</si>
  <si>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</si>
  <si>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</si>
  <si>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</si>
  <si>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</si>
  <si>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</si>
  <si>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</si>
  <si>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</si>
  <si>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</si>
  <si>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</si>
  <si>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</si>
  <si>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</si>
  <si>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</si>
  <si>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</si>
  <si>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</si>
  <si>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</si>
  <si>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</si>
  <si>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</si>
  <si>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</si>
  <si>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</si>
  <si>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</si>
  <si>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</si>
  <si>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</si>
  <si>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</si>
  <si>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</si>
  <si>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</si>
  <si>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</si>
  <si>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</si>
  <si>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</si>
  <si>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</si>
  <si>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</si>
  <si>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</si>
  <si>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</si>
  <si>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</si>
  <si>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</si>
  <si>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</si>
  <si>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</si>
  <si>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</si>
  <si>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</si>
  <si>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</si>
  <si>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</si>
  <si>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</si>
  <si>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</si>
  <si>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</si>
  <si>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</si>
  <si>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</si>
  <si>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</si>
  <si>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</si>
  <si>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</si>
  <si>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</si>
  <si>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</si>
  <si>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</si>
  <si>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</si>
  <si>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</si>
  <si>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</si>
  <si>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</si>
  <si>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</si>
  <si>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</si>
  <si>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</si>
  <si>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</si>
  <si>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</si>
  <si>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</si>
  <si>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</si>
  <si>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</si>
  <si>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</si>
  <si>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</si>
  <si>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</si>
  <si>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</si>
  <si>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</si>
  <si>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</si>
  <si>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</si>
  <si>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</si>
  <si>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</si>
  <si>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</si>
  <si>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</si>
  <si>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</si>
  <si>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</si>
  <si>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</si>
  <si>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</si>
  <si>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</si>
  <si>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</si>
  <si>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</si>
  <si>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</si>
  <si>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</si>
  <si>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</si>
  <si>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</si>
  <si>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</si>
  <si>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</si>
  <si>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</si>
  <si>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</si>
  <si>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</si>
  <si>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</si>
  <si>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</si>
  <si>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</si>
  <si>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</si>
  <si>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</si>
  <si>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</si>
  <si>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</si>
  <si>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</si>
  <si>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</si>
  <si>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</si>
  <si>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</si>
  <si>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</si>
  <si>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</si>
  <si>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</si>
  <si>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</si>
  <si>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</si>
  <si>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</si>
  <si>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</si>
  <si>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</si>
  <si>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</si>
  <si>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</si>
  <si>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</si>
  <si>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</si>
  <si>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</si>
  <si>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</si>
  <si>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</si>
  <si>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</si>
  <si>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</si>
  <si>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</si>
  <si>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</si>
  <si>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</si>
  <si>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</si>
  <si>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</si>
  <si>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</si>
  <si>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</si>
  <si>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</si>
  <si>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</si>
  <si>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</si>
  <si>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</si>
  <si>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</si>
  <si>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</si>
  <si>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</si>
  <si>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</si>
  <si>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</si>
  <si>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</si>
  <si>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</si>
  <si>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</si>
  <si>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</si>
  <si>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</si>
  <si>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</si>
  <si>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</si>
  <si>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</si>
  <si>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</si>
  <si>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</si>
  <si>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</si>
  <si>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</si>
  <si>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</si>
  <si>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</si>
  <si>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</si>
  <si>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</si>
  <si>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</si>
  <si>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</si>
  <si>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</si>
  <si>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</si>
  <si>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</si>
  <si>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</si>
  <si>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</si>
  <si>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</si>
  <si>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</si>
  <si>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</si>
  <si>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</si>
  <si>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</si>
  <si>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</si>
  <si>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</si>
  <si>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</si>
  <si>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</si>
  <si>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</si>
  <si>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</si>
  <si>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</si>
  <si>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</si>
  <si>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</si>
  <si>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</si>
  <si>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</si>
  <si>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</si>
  <si>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</si>
  <si>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</si>
  <si>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</si>
  <si>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</si>
  <si>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</si>
  <si>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</si>
  <si>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</si>
  <si>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</si>
  <si>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</si>
  <si>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</si>
  <si>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</si>
  <si>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</si>
  <si>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</si>
  <si>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</si>
  <si>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</si>
  <si>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</si>
  <si>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</si>
  <si>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</si>
  <si>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</si>
  <si>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</si>
  <si>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</si>
  <si>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</si>
  <si>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</si>
  <si>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</si>
  <si>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</si>
  <si>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</si>
  <si>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</si>
  <si>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</si>
  <si>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</si>
  <si>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</si>
  <si>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</si>
  <si>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</si>
  <si>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</si>
  <si>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</si>
  <si>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</si>
  <si>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</si>
  <si>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</si>
  <si>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</si>
  <si>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</si>
  <si>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</si>
  <si>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</si>
  <si>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</si>
  <si>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</si>
  <si>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</si>
  <si>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</si>
  <si>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</si>
  <si>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</si>
  <si>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</si>
  <si>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</si>
  <si>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</si>
  <si>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</si>
  <si>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</si>
  <si>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</si>
  <si>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</si>
  <si>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</si>
  <si>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</si>
  <si>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</si>
  <si>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</si>
  <si>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</si>
  <si>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</si>
  <si>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</si>
  <si>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</si>
  <si>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</si>
  <si>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</si>
  <si>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</si>
  <si>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</si>
  <si>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</si>
  <si>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</si>
  <si>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</si>
  <si>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</si>
  <si>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</si>
  <si>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</si>
  <si>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</si>
  <si>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</si>
  <si>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</si>
  <si>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</si>
  <si>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</si>
  <si>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</si>
  <si>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</si>
  <si>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</si>
  <si>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</si>
  <si>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</si>
  <si>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</si>
  <si>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</si>
  <si>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</si>
  <si>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</si>
  <si>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</si>
  <si>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</si>
  <si>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</si>
  <si>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</si>
  <si>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</si>
  <si>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</si>
  <si>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</si>
  <si>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</si>
  <si>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</si>
  <si>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</si>
  <si>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</si>
  <si>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</si>
  <si>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</si>
  <si>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</si>
  <si>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</si>
  <si>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</si>
  <si>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</si>
  <si>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</si>
  <si>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</si>
  <si>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</si>
  <si>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</si>
  <si>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</si>
  <si>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</si>
  <si>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</si>
  <si>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</si>
  <si>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</si>
  <si>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</si>
  <si>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</si>
  <si>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</si>
  <si>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</si>
  <si>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</si>
  <si>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</si>
  <si>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</si>
  <si>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</si>
  <si>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</si>
  <si>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</si>
  <si>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</si>
  <si>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</si>
  <si>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</si>
  <si>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</si>
  <si>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</si>
  <si>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</si>
  <si>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</si>
  <si>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</si>
  <si>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</si>
  <si>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</si>
  <si>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</si>
  <si>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</si>
  <si>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</si>
  <si>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</si>
  <si>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</si>
  <si>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</si>
  <si>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</si>
  <si>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</si>
  <si>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</si>
  <si>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</si>
  <si>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</si>
  <si>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</si>
  <si>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</si>
  <si>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</si>
  <si>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</si>
  <si>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</si>
  <si>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</si>
  <si>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</si>
  <si>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</si>
  <si>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</si>
  <si>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</si>
  <si>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</si>
  <si>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</si>
  <si>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</si>
  <si>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</si>
  <si>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</si>
  <si>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</si>
  <si>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</si>
  <si>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</si>
  <si>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</si>
  <si>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</si>
  <si>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</si>
  <si>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</si>
  <si>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</si>
  <si>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</si>
  <si>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</si>
  <si>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</si>
  <si>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</si>
  <si>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</si>
  <si>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</si>
  <si>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</si>
  <si>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</si>
  <si>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</si>
  <si>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</si>
  <si>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</si>
  <si>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</si>
  <si>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</si>
  <si>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</si>
  <si>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</si>
  <si>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</si>
  <si>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</si>
  <si>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</si>
  <si>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</si>
  <si>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</si>
  <si>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</si>
  <si>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</si>
  <si>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</si>
  <si>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</si>
  <si>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</si>
  <si>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</si>
  <si>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</si>
  <si>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</si>
  <si>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</si>
  <si>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</si>
  <si>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</si>
  <si>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</si>
  <si>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</si>
  <si>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</si>
  <si>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</si>
  <si>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</si>
  <si>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</si>
  <si>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</si>
  <si>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</si>
  <si>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</si>
  <si>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</si>
  <si>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</si>
  <si>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</si>
  <si>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</si>
  <si>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</si>
  <si>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</si>
  <si>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</si>
  <si>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</si>
  <si>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</si>
  <si>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</si>
  <si>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</si>
  <si>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</si>
  <si>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</si>
  <si>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</si>
  <si>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</si>
  <si>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</si>
  <si>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</si>
  <si>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</si>
  <si>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</si>
  <si>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</si>
  <si>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</si>
  <si>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</si>
  <si>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</si>
  <si>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</si>
  <si>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</si>
  <si>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</si>
  <si>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</si>
  <si>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</si>
  <si>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</si>
  <si>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</si>
  <si>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</si>
  <si>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</si>
  <si>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</si>
  <si>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</si>
  <si>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</si>
  <si>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</si>
  <si>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</si>
  <si>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</si>
  <si>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</si>
  <si>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</si>
  <si>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</si>
  <si>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</si>
  <si>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</si>
  <si>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</si>
  <si>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</si>
  <si>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</si>
  <si>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</si>
  <si>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</si>
  <si>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</si>
  <si>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</si>
  <si>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</si>
  <si>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</si>
  <si>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</si>
  <si>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</si>
  <si>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</si>
  <si>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</si>
  <si>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</si>
  <si>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</si>
  <si>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</si>
  <si>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</si>
  <si>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</si>
  <si>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</si>
  <si>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</si>
  <si>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</si>
  <si>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</si>
  <si>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</si>
  <si>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</si>
  <si>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</si>
  <si>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</si>
  <si>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</si>
  <si>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</si>
  <si>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</si>
  <si>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</si>
  <si>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</si>
  <si>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</si>
  <si>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</si>
  <si>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</si>
  <si>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</si>
  <si>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</si>
  <si>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</si>
  <si>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</si>
  <si>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</si>
  <si>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</si>
  <si>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</si>
  <si>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</si>
  <si>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</si>
  <si>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</si>
  <si>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</si>
  <si>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</si>
  <si>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</si>
  <si>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</si>
  <si>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</si>
  <si>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</si>
  <si>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</si>
  <si>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</si>
  <si>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</si>
  <si>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</si>
  <si>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</si>
  <si>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</si>
  <si>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</si>
  <si>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</si>
  <si>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</si>
  <si>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</si>
  <si>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</si>
  <si>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</si>
  <si>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</si>
  <si>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</si>
  <si>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</si>
  <si>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</si>
  <si>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</si>
  <si>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</si>
  <si>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</si>
  <si>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</si>
  <si>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</si>
  <si>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</si>
  <si>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</si>
  <si>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</si>
  <si>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</si>
  <si>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</si>
  <si>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</si>
  <si>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</si>
  <si>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</si>
  <si>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</si>
  <si>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</si>
  <si>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</si>
  <si>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</si>
  <si>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</si>
  <si>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</si>
  <si>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</si>
  <si>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</si>
  <si>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</si>
  <si>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</si>
  <si>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</si>
  <si>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</si>
  <si>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</si>
  <si>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</si>
  <si>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</si>
  <si>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</si>
  <si>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</si>
  <si>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</si>
  <si>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</si>
  <si>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</si>
  <si>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</si>
  <si>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</si>
  <si>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</si>
  <si>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</si>
  <si>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</si>
  <si>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</si>
  <si>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</si>
  <si>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</si>
  <si>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</si>
  <si>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</si>
  <si>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</si>
  <si>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</si>
  <si>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</si>
  <si>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</si>
  <si>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</si>
  <si>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</si>
  <si>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</si>
  <si>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</si>
  <si>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</si>
  <si>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</si>
  <si>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</si>
  <si>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</si>
  <si>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</si>
  <si>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</si>
  <si>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</si>
  <si>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</si>
  <si>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</si>
  <si>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</si>
  <si>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</si>
  <si>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</si>
  <si>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</si>
  <si>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</si>
  <si>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</si>
  <si>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</si>
  <si>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</si>
  <si>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</si>
  <si>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</si>
  <si>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</si>
  <si>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</si>
  <si>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</si>
  <si>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</si>
  <si>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</si>
  <si>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</si>
  <si>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</si>
  <si>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</si>
  <si>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</si>
  <si>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</si>
  <si>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</si>
  <si>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</si>
  <si>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</si>
  <si>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</si>
  <si>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</si>
  <si>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</si>
  <si>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</si>
  <si>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</si>
  <si>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</si>
  <si>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</si>
  <si>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</si>
  <si>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</si>
  <si>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</si>
  <si>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</si>
  <si>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</si>
  <si>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</si>
  <si>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</si>
  <si>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</si>
  <si>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</si>
  <si>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</si>
  <si>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</si>
  <si>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</si>
  <si>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</si>
  <si>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</si>
  <si>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</si>
  <si>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</si>
  <si>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</si>
  <si>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</si>
  <si>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</si>
  <si>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</si>
  <si>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</si>
  <si>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</si>
  <si>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</si>
  <si>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</si>
  <si>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</si>
  <si>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</si>
  <si>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</si>
  <si>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</si>
  <si>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</si>
  <si>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</si>
  <si>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</si>
  <si>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</si>
  <si>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</si>
  <si>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</si>
  <si>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</si>
  <si>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</si>
  <si>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</si>
  <si>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</si>
  <si>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</si>
  <si>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</si>
  <si>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</si>
  <si>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</si>
  <si>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</si>
  <si>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</si>
  <si>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</si>
  <si>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</si>
  <si>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</si>
  <si>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</si>
  <si>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</si>
  <si>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</si>
  <si>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</si>
  <si>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</si>
  <si>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</si>
  <si>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</si>
  <si>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</si>
  <si>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</si>
  <si>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</si>
  <si>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</si>
  <si>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</si>
  <si>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</si>
  <si>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</si>
  <si>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</si>
  <si>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</si>
  <si>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</si>
  <si>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</si>
  <si>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</si>
  <si>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</si>
  <si>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</si>
  <si>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</si>
  <si>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</si>
  <si>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</si>
  <si>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</si>
  <si>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</si>
  <si>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</si>
  <si>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</si>
  <si>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</si>
  <si>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</si>
  <si>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</si>
  <si>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</si>
  <si>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</si>
  <si>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</si>
  <si>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</si>
  <si>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</si>
  <si>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</si>
  <si>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</si>
  <si>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</si>
  <si>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</si>
  <si>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</si>
  <si>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</si>
  <si>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</si>
  <si>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</si>
  <si>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</si>
  <si>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</si>
  <si>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</si>
  <si>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</si>
  <si>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</si>
  <si>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</si>
  <si>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</si>
  <si>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</si>
  <si>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</si>
  <si>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</si>
  <si>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</si>
  <si>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</si>
  <si>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</si>
  <si>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</si>
  <si>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</si>
  <si>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</si>
  <si>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</si>
  <si>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</si>
  <si>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</si>
  <si>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</si>
  <si>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</si>
  <si>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</si>
  <si>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</si>
  <si>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</si>
  <si>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</si>
  <si>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</si>
  <si>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</si>
  <si>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</si>
  <si>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</si>
  <si>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</si>
  <si>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</si>
  <si>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</si>
  <si>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</si>
  <si>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</si>
  <si>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</si>
  <si>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</si>
  <si>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</si>
  <si>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</si>
  <si>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</si>
  <si>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</si>
  <si>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</si>
  <si>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</si>
  <si>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</si>
  <si>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</si>
  <si>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</si>
  <si>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</si>
  <si>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</si>
  <si>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</si>
  <si>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</si>
  <si>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</si>
  <si>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</si>
  <si>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</si>
  <si>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</si>
  <si>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</si>
  <si>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</si>
  <si>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</si>
  <si>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</si>
  <si>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</si>
  <si>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</si>
  <si>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</si>
  <si>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</si>
  <si>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</si>
  <si>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</si>
  <si>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</si>
  <si>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</si>
  <si>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</si>
  <si>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</si>
  <si>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</si>
  <si>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</si>
  <si>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</si>
  <si>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</si>
  <si>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</si>
  <si>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</si>
  <si>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</si>
  <si>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</si>
  <si>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</si>
  <si>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</si>
  <si>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</si>
  <si>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</si>
  <si>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</si>
  <si>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</si>
  <si>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</si>
  <si>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</si>
  <si>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</si>
  <si>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</si>
  <si>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</si>
  <si>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</si>
  <si>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</si>
  <si>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</si>
  <si>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</si>
  <si>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</si>
  <si>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</si>
  <si>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</si>
  <si>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</si>
  <si>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</si>
  <si>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</si>
  <si>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</si>
  <si>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</si>
  <si>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</si>
  <si>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</si>
  <si>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</si>
  <si>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</si>
  <si>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</si>
  <si>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</si>
  <si>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</si>
  <si>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</si>
  <si>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</si>
  <si>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</si>
  <si>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</si>
  <si>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</si>
  <si>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</si>
  <si>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</si>
  <si>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</si>
  <si>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</si>
  <si>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</si>
  <si>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</si>
  <si>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</si>
  <si>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</si>
  <si>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</si>
  <si>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</si>
  <si>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</si>
  <si>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</si>
  <si>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</si>
  <si>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</si>
  <si>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</si>
  <si>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</si>
  <si>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</si>
  <si>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</si>
  <si>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</si>
  <si>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</si>
  <si>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</si>
  <si>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</si>
  <si>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</si>
  <si>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</si>
  <si>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</si>
  <si>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</si>
  <si>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</si>
  <si>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</si>
  <si>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</si>
  <si>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</si>
  <si>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</si>
  <si>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</si>
  <si>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</si>
  <si>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</si>
  <si>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</si>
  <si>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</si>
  <si>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</si>
  <si>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</si>
  <si>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</si>
  <si>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</si>
  <si>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</si>
  <si>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</si>
  <si>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</si>
  <si>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</si>
  <si>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</si>
  <si>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</si>
  <si>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</si>
  <si>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</si>
  <si>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</si>
  <si>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</si>
  <si>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</si>
  <si>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</si>
  <si>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</si>
  <si>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</si>
  <si>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</si>
  <si>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</si>
  <si>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</si>
  <si>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</si>
  <si>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</si>
  <si>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</si>
  <si>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</si>
  <si>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</si>
  <si>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</si>
  <si>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</si>
  <si>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</si>
  <si>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</si>
  <si>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</si>
  <si>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</si>
  <si>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</si>
  <si>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</si>
  <si>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</si>
  <si>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</si>
  <si>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</si>
  <si>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</si>
  <si>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</si>
  <si>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</si>
  <si>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</si>
  <si>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</si>
  <si>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</si>
  <si>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</si>
  <si>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</si>
  <si>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</si>
  <si>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</si>
  <si>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</si>
  <si>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</si>
  <si>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</si>
  <si>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</si>
  <si>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</si>
  <si>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</si>
  <si>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</si>
  <si>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</si>
  <si>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</si>
  <si>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</si>
  <si>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</si>
  <si>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</si>
  <si>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</si>
  <si>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</si>
  <si>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</si>
  <si>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</si>
  <si>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</si>
  <si>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</si>
  <si>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</si>
  <si>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</si>
  <si>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</si>
  <si>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</si>
  <si>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</si>
  <si>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</si>
  <si>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</si>
  <si>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</si>
  <si>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</si>
  <si>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</si>
  <si>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</si>
  <si>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</si>
  <si>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</si>
  <si>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</si>
  <si>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</si>
  <si>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</si>
  <si>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</si>
  <si>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</si>
  <si>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</si>
  <si>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</si>
  <si>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</si>
  <si>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</si>
  <si>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</si>
  <si>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</si>
  <si>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</si>
  <si>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</si>
  <si>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</si>
  <si>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</si>
  <si>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</si>
  <si>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</si>
  <si>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</si>
  <si>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</si>
  <si>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</si>
  <si>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</si>
  <si>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</si>
  <si>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</si>
  <si>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</si>
  <si>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</si>
  <si>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</si>
  <si>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</si>
  <si>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</si>
  <si>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</si>
  <si>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</si>
  <si>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</si>
  <si>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</si>
  <si>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</si>
  <si>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</si>
  <si>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</si>
  <si>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</si>
  <si>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</si>
  <si>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</si>
  <si>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</si>
  <si>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</si>
  <si>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</si>
  <si>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</si>
  <si>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</si>
  <si>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</si>
  <si>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</si>
  <si>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</si>
  <si>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</si>
  <si>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</si>
  <si>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</si>
  <si>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</si>
  <si>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</si>
  <si>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</si>
  <si>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</si>
  <si>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</si>
  <si>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</si>
  <si>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</si>
  <si>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</si>
  <si>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</si>
  <si>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</si>
  <si>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</si>
  <si>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</si>
  <si>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</si>
  <si>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</si>
  <si>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</si>
  <si>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</si>
  <si>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</si>
  <si>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</si>
  <si>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</si>
  <si>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</si>
  <si>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</si>
  <si>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</si>
  <si>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</si>
  <si>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</si>
  <si>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</si>
  <si>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</si>
  <si>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</si>
  <si>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</si>
  <si>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</si>
  <si>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</si>
  <si>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</si>
  <si>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</si>
  <si>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</si>
  <si>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</si>
  <si>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</si>
  <si>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</si>
  <si>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</si>
  <si>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</si>
  <si>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</si>
  <si>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</si>
  <si>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</si>
  <si>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</si>
  <si>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</si>
  <si>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</si>
  <si>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</si>
  <si>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</si>
  <si>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</si>
  <si>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</si>
  <si>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</si>
  <si>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</si>
  <si>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</si>
  <si>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</si>
  <si>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</si>
  <si>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</si>
  <si>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</si>
  <si>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</si>
  <si>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</si>
  <si>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</si>
  <si>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</si>
  <si>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</si>
  <si>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</si>
  <si>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</si>
  <si>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</si>
  <si>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</si>
  <si>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</si>
  <si>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</si>
  <si>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</si>
  <si>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</si>
  <si>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</si>
  <si>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</si>
  <si>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</si>
  <si>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</si>
  <si>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</si>
  <si>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</si>
  <si>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</si>
  <si>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</si>
  <si>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</si>
  <si>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</si>
  <si>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</si>
  <si>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</si>
  <si>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</si>
  <si>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</si>
  <si>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</si>
  <si>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</si>
  <si>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</si>
  <si>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</si>
  <si>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</si>
  <si>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</si>
  <si>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</si>
  <si>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</si>
  <si>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</si>
  <si>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</si>
  <si>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</si>
  <si>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</si>
  <si>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</si>
  <si>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</si>
  <si>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</si>
  <si>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</si>
  <si>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</si>
  <si>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</si>
  <si>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</si>
  <si>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</si>
  <si>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</si>
  <si>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</si>
  <si>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</si>
  <si>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</si>
  <si>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</si>
  <si>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</si>
  <si>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</si>
  <si>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</si>
  <si>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</si>
  <si>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</si>
  <si>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</si>
  <si>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</si>
  <si>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</si>
  <si>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</si>
  <si>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</si>
  <si>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</si>
  <si>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</si>
  <si>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</si>
  <si>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</si>
  <si>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</si>
  <si>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</si>
  <si>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</si>
  <si>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</si>
  <si>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</si>
  <si>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</si>
  <si>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</si>
  <si>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</si>
  <si>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</si>
  <si>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</si>
  <si>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</si>
  <si>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</si>
  <si>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</si>
  <si>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</si>
  <si>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</si>
  <si>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</si>
  <si>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</si>
  <si>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</si>
  <si>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</si>
  <si>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</si>
  <si>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</si>
  <si>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</si>
  <si>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</si>
  <si>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</si>
  <si>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</si>
  <si>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</si>
  <si>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</si>
  <si>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</si>
  <si>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</si>
  <si>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</si>
  <si>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</si>
  <si>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</si>
  <si>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</si>
  <si>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</si>
  <si>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</si>
  <si>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</si>
  <si>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</si>
  <si>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</si>
  <si>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</si>
  <si>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</si>
  <si>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</si>
  <si>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</si>
  <si>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</si>
  <si>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</si>
  <si>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</si>
  <si>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</si>
  <si>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</si>
  <si>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</si>
  <si>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</si>
  <si>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</si>
  <si>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</si>
  <si>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</si>
  <si>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</si>
  <si>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</si>
  <si>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</si>
  <si>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</si>
  <si>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</si>
  <si>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</si>
  <si>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</si>
  <si>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</si>
  <si>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</si>
  <si>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</si>
  <si>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</si>
  <si>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</si>
  <si>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</si>
  <si>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</si>
  <si>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</si>
  <si>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</si>
  <si>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</si>
  <si>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</si>
  <si>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</si>
  <si>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</si>
  <si>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</si>
  <si>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</si>
  <si>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</si>
  <si>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</si>
  <si>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</si>
  <si>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</si>
  <si>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</si>
  <si>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</si>
  <si>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</si>
  <si>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</si>
  <si>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</si>
  <si>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</si>
  <si>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</si>
  <si>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</si>
  <si>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</si>
  <si>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</si>
  <si>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</si>
  <si>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</si>
  <si>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</si>
  <si>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</si>
  <si>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</si>
  <si>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</si>
  <si>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</si>
  <si>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</si>
  <si>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</si>
  <si>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</si>
  <si>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</si>
  <si>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</si>
  <si>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</si>
  <si>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</si>
  <si>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</si>
  <si>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</si>
  <si>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</si>
  <si>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</si>
  <si>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</si>
  <si>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</si>
  <si>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</si>
  <si>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</si>
  <si>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</si>
  <si>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</si>
  <si>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</si>
  <si>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</si>
  <si>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</si>
  <si>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</si>
  <si>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</si>
  <si>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</si>
  <si>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</si>
  <si>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</si>
  <si>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</si>
  <si>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</si>
  <si>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</si>
  <si>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</si>
  <si>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</si>
  <si>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</si>
  <si>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</si>
  <si>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</si>
  <si>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</si>
  <si>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</si>
  <si>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</si>
  <si>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</si>
  <si>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</si>
  <si>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</si>
  <si>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</si>
  <si>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</si>
  <si>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</si>
  <si>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</si>
  <si>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</si>
  <si>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</si>
  <si>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</si>
  <si>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</si>
  <si>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</si>
  <si>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</si>
  <si>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</si>
  <si>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</si>
  <si>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</si>
  <si>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</si>
  <si>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</si>
  <si>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</si>
  <si>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</si>
  <si>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</si>
  <si>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</si>
  <si>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</si>
  <si>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</si>
  <si>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</si>
  <si>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</si>
  <si>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</si>
  <si>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</si>
  <si>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</si>
  <si>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</si>
  <si>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</si>
  <si>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</si>
  <si>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</si>
  <si>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</si>
  <si>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</si>
  <si>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</si>
  <si>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</si>
  <si>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</si>
  <si>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</si>
  <si>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</si>
  <si>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</si>
  <si>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</si>
  <si>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</si>
  <si>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</si>
  <si>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</si>
  <si>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</si>
  <si>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</si>
  <si>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</si>
  <si>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</si>
  <si>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</si>
  <si>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</si>
  <si>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</si>
  <si>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</si>
  <si>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</si>
  <si>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</si>
  <si>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</si>
  <si>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</si>
  <si>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</si>
  <si>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</si>
  <si>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</si>
  <si>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</si>
  <si>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</si>
  <si>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</si>
  <si>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</si>
  <si>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</si>
  <si>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</si>
  <si>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</si>
  <si>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</si>
  <si>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</si>
  <si>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</si>
  <si>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</si>
  <si>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</si>
  <si>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</si>
  <si>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</si>
  <si>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</si>
  <si>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</si>
  <si>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</si>
  <si>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</si>
  <si>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</si>
  <si>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</si>
  <si>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</si>
  <si>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</si>
  <si>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</si>
  <si>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</si>
  <si>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</si>
  <si>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</si>
  <si>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</si>
  <si>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</si>
  <si>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</si>
  <si>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</si>
  <si>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</si>
  <si>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</si>
  <si>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</si>
  <si>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</si>
  <si>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</si>
  <si>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</si>
  <si>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</si>
  <si>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</si>
  <si>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</si>
  <si>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</si>
  <si>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</si>
  <si>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</si>
  <si>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</si>
  <si>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</si>
  <si>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</si>
  <si>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</si>
  <si>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</si>
  <si>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</si>
  <si>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</si>
  <si>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</si>
  <si>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</si>
  <si>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</si>
  <si>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</si>
  <si>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</si>
  <si>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</si>
  <si>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</si>
  <si>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</si>
  <si>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</si>
  <si>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</si>
  <si>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</si>
  <si>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</si>
  <si>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</si>
  <si>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</si>
  <si>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</si>
  <si>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</si>
  <si>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</si>
  <si>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</si>
  <si>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</si>
  <si>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</si>
  <si>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</si>
  <si>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</si>
  <si>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</si>
  <si>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</si>
  <si>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</si>
  <si>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</si>
  <si>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</si>
  <si>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</si>
  <si>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</si>
  <si>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</si>
  <si>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</si>
  <si>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</si>
  <si>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</si>
  <si>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</si>
  <si>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</si>
  <si>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</si>
  <si>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</si>
  <si>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</si>
  <si>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</si>
  <si>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</si>
  <si>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</si>
  <si>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</si>
  <si>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</si>
  <si>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</si>
  <si>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</si>
  <si>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</si>
  <si>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</si>
  <si>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</si>
  <si>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</si>
  <si>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</si>
  <si>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</si>
  <si>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</si>
  <si>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</si>
  <si>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</si>
  <si>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</si>
  <si>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</si>
  <si>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</si>
  <si>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</si>
  <si>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</si>
  <si>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</si>
  <si>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</si>
  <si>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</si>
  <si>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</si>
  <si>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</si>
  <si>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</si>
  <si>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</si>
  <si>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</si>
  <si>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</si>
  <si>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</si>
  <si>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</si>
  <si>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</si>
  <si>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</si>
  <si>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</si>
  <si>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</si>
  <si>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</si>
  <si>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</si>
  <si>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</si>
  <si>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</si>
  <si>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</si>
  <si>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</si>
  <si>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</si>
  <si>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</si>
  <si>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</si>
  <si>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</si>
  <si>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</si>
  <si>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</si>
  <si>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</si>
  <si>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</si>
  <si>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</si>
  <si>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</si>
  <si>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</si>
  <si>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</si>
  <si>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</si>
  <si>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</si>
  <si>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</si>
  <si>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</si>
  <si>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</si>
  <si>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</si>
  <si>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</si>
  <si>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</si>
  <si>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</si>
  <si>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</si>
  <si>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</si>
  <si>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</si>
  <si>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</si>
  <si>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</si>
  <si>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</si>
  <si>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</si>
  <si>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</si>
  <si>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</si>
  <si>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</si>
  <si>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</si>
  <si>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</si>
  <si>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</si>
  <si>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</si>
  <si>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</si>
  <si>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</si>
  <si>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</si>
  <si>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</si>
  <si>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</si>
  <si>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</si>
  <si>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</si>
  <si>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</si>
  <si>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</si>
  <si>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</si>
  <si>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</si>
  <si>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</si>
  <si>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</si>
  <si>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</si>
  <si>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</si>
  <si>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</si>
  <si>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</si>
  <si>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</si>
  <si>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</si>
  <si>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</si>
  <si>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</si>
  <si>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</si>
  <si>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</si>
  <si>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</si>
  <si>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</si>
  <si>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</si>
  <si>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</si>
  <si>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</si>
  <si>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</si>
  <si>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</si>
  <si>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</si>
  <si>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</si>
  <si>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</si>
  <si>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</si>
  <si>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</si>
  <si>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</si>
  <si>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</si>
  <si>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</si>
  <si>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</si>
  <si>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</si>
  <si>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</si>
  <si>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</si>
  <si>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</si>
  <si>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</si>
  <si>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</si>
  <si>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</si>
  <si>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</si>
  <si>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</si>
  <si>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</si>
  <si>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</si>
  <si>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</si>
  <si>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</si>
  <si>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</si>
  <si>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</si>
  <si>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</si>
  <si>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</si>
  <si>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</si>
  <si>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</si>
  <si>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</si>
  <si>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</si>
  <si>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</si>
  <si>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</si>
  <si>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</si>
  <si>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</si>
  <si>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</si>
  <si>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</si>
  <si>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</si>
  <si>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</si>
  <si>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</si>
  <si>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</si>
  <si>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</si>
  <si>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</si>
  <si>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</si>
  <si>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</si>
  <si>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</si>
  <si>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</si>
  <si>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</si>
  <si>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</si>
  <si>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</si>
  <si>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</si>
  <si>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</si>
  <si>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</si>
  <si>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</si>
  <si>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</si>
  <si>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</si>
  <si>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</si>
  <si>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</si>
  <si>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</si>
  <si>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</si>
  <si>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</si>
  <si>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</si>
  <si>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</si>
  <si>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</si>
  <si>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</si>
  <si>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</si>
  <si>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</si>
  <si>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</si>
  <si>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</si>
  <si>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</si>
  <si>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</si>
  <si>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</si>
  <si>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</si>
  <si>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</si>
  <si>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</si>
  <si>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</si>
  <si>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</si>
  <si>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</si>
  <si>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</si>
  <si>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</si>
  <si>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</si>
  <si>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</si>
  <si>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</si>
  <si>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</si>
  <si>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</si>
  <si>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</si>
  <si>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</si>
  <si>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</si>
  <si>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</si>
  <si>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</si>
  <si>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</si>
  <si>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</si>
  <si>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</si>
  <si>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</si>
  <si>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</si>
  <si>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</si>
  <si>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</si>
  <si>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</si>
  <si>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</si>
  <si>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</si>
  <si>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</si>
  <si>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</si>
  <si>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</si>
  <si>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</si>
  <si>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</si>
  <si>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</si>
  <si>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</si>
  <si>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</si>
  <si>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</si>
  <si>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</si>
  <si>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</si>
  <si>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</si>
  <si>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</si>
  <si>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</si>
  <si>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</si>
  <si>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</si>
  <si>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</si>
  <si>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</si>
  <si>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</si>
  <si>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</si>
  <si>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</si>
  <si>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</si>
  <si>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</si>
  <si>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</si>
  <si>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</si>
  <si>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</si>
  <si>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</si>
  <si>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</si>
  <si>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</si>
  <si>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</si>
  <si>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</si>
  <si>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</si>
  <si>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</si>
  <si>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</si>
  <si>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</si>
  <si>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</si>
  <si>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</si>
  <si>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</si>
  <si>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</si>
  <si>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</si>
  <si>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</si>
  <si>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</si>
  <si>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</si>
  <si>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</si>
  <si>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</si>
  <si>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</si>
  <si>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</si>
  <si>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</si>
  <si>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</si>
  <si>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</si>
  <si>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</si>
  <si>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</si>
  <si>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</si>
  <si>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</si>
  <si>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</si>
  <si>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</si>
  <si>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</si>
  <si>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</si>
  <si>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</si>
  <si>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</si>
  <si>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</si>
  <si>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</si>
  <si>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</si>
  <si>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</si>
  <si>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</si>
  <si>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</si>
  <si>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</si>
  <si>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</si>
  <si>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</si>
  <si>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</si>
  <si>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</si>
  <si>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</si>
  <si>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</si>
  <si>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</si>
  <si>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</si>
  <si>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</si>
  <si>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</si>
  <si>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</si>
  <si>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</si>
  <si>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</si>
  <si>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</si>
  <si>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</si>
  <si>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</si>
  <si>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</si>
  <si>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</si>
  <si>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</si>
  <si>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</si>
  <si>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</si>
  <si>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</si>
  <si>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</si>
  <si>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</si>
  <si>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</si>
  <si>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</si>
  <si>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</si>
  <si>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</si>
  <si>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</si>
  <si>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</si>
  <si>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</si>
  <si>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</si>
  <si>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</si>
  <si>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</si>
  <si>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</si>
  <si>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</si>
  <si>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</si>
  <si>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</si>
  <si>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</si>
  <si>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</si>
  <si>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</si>
  <si>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</si>
  <si>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</si>
  <si>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</si>
  <si>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</si>
  <si>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</si>
  <si>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</si>
  <si>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</si>
  <si>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</si>
  <si>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</si>
  <si>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</si>
  <si>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</si>
  <si>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</si>
  <si>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</si>
  <si>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</si>
  <si>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</si>
  <si>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</si>
  <si>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</si>
  <si>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</si>
  <si>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</si>
  <si>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</si>
  <si>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</si>
  <si>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</si>
  <si>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</si>
  <si>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</si>
  <si>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</si>
  <si>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</si>
  <si>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</si>
  <si>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</si>
  <si>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</si>
  <si>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</si>
  <si>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</si>
  <si>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</si>
  <si>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</si>
  <si>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</si>
  <si>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</si>
  <si>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</si>
  <si>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</si>
  <si>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</si>
  <si>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</si>
  <si>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</si>
  <si>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</si>
  <si>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</si>
  <si>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</si>
  <si>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</si>
  <si>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</si>
  <si>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</si>
  <si>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</si>
  <si>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</si>
  <si>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</si>
  <si>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</si>
  <si>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</si>
  <si>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</si>
  <si>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</si>
  <si>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</si>
  <si>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</si>
  <si>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</si>
  <si>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</si>
  <si>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</si>
  <si>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</si>
  <si>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</si>
  <si>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</si>
  <si>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</si>
  <si>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</si>
  <si>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</si>
  <si>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</si>
  <si>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</si>
  <si>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</si>
  <si>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</si>
  <si>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</si>
  <si>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</si>
  <si>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</si>
  <si>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</si>
  <si>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</si>
  <si>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</si>
  <si>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</si>
  <si>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</si>
  <si>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</si>
  <si>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</si>
  <si>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</si>
  <si>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</si>
  <si>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</si>
  <si>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</si>
  <si>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</si>
  <si>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</si>
  <si>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</si>
  <si>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</si>
  <si>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</si>
  <si>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</si>
  <si>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</si>
  <si>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</si>
  <si>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</si>
  <si>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</si>
  <si>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</si>
  <si>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</si>
  <si>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</si>
  <si>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</si>
  <si>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</si>
  <si>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</si>
  <si>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</si>
  <si>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</si>
  <si>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</si>
  <si>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</si>
  <si>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</si>
  <si>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</si>
  <si>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</si>
  <si>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</si>
  <si>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</si>
  <si>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</si>
  <si>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</si>
  <si>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</si>
  <si>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</si>
  <si>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</si>
  <si>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</si>
  <si>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</si>
  <si>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</si>
  <si>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</si>
  <si>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</si>
  <si>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</si>
  <si>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</si>
  <si>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</si>
  <si>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</si>
  <si>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</si>
  <si>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</si>
  <si>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</si>
  <si>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</si>
  <si>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</si>
  <si>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</si>
  <si>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</si>
  <si>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</si>
  <si>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</si>
  <si>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</si>
  <si>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</si>
  <si>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</si>
  <si>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</si>
  <si>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</si>
  <si>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</si>
  <si>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</si>
  <si>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</si>
  <si>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</si>
  <si>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</si>
  <si>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</si>
  <si>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</si>
  <si>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</si>
  <si>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</si>
  <si>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</si>
  <si>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</si>
  <si>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</si>
  <si>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</si>
  <si>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</si>
  <si>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</si>
  <si>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</si>
  <si>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</si>
  <si>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</si>
  <si>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</si>
  <si>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</si>
  <si>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</si>
  <si>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</si>
  <si>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</si>
  <si>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</si>
  <si>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</si>
  <si>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</si>
  <si>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</si>
  <si>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</si>
  <si>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</si>
  <si>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</si>
  <si>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</si>
  <si>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</si>
  <si>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</si>
  <si>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</si>
  <si>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</si>
  <si>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</si>
  <si>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</si>
  <si>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</si>
  <si>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</si>
  <si>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</si>
  <si>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</si>
  <si>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</si>
  <si>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</si>
  <si>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</si>
  <si>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</si>
  <si>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</si>
  <si>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</si>
  <si>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</si>
  <si>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</si>
  <si>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</si>
  <si>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</si>
  <si>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</si>
  <si>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</si>
  <si>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</si>
  <si>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</si>
  <si>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</si>
  <si>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</si>
  <si>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</si>
  <si>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</si>
  <si>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</si>
  <si>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</si>
  <si>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</si>
  <si>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</si>
  <si>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</si>
  <si>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</si>
  <si>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</si>
  <si>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</si>
  <si>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</si>
  <si>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</si>
  <si>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</si>
  <si>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</si>
  <si>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</si>
  <si>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</si>
  <si>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</si>
  <si>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</si>
  <si>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</si>
  <si>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</si>
  <si>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</si>
  <si>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</si>
  <si>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</si>
  <si>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</si>
  <si>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</si>
  <si>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</si>
  <si>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</si>
  <si>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</si>
  <si>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</si>
  <si>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</si>
  <si>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</si>
  <si>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</si>
  <si>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</si>
  <si>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</si>
  <si>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</si>
  <si>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</si>
  <si>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</si>
  <si>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</si>
  <si>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</si>
  <si>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</si>
  <si>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</si>
  <si>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</si>
  <si>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</si>
  <si>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</si>
  <si>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</si>
  <si>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</si>
  <si>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</si>
  <si>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</si>
  <si>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</si>
  <si>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</si>
  <si>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</si>
  <si>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</si>
  <si>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</si>
  <si>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</si>
  <si>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</si>
  <si>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</si>
  <si>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</si>
  <si>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</si>
  <si>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</si>
  <si>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</si>
  <si>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</si>
  <si>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</si>
  <si>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</si>
  <si>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</si>
  <si>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</si>
  <si>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</si>
  <si>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</si>
  <si>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</si>
  <si>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</si>
  <si>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</si>
  <si>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</si>
  <si>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</si>
  <si>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</si>
  <si>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</si>
  <si>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</si>
  <si>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</si>
  <si>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</si>
  <si>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</si>
  <si>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</si>
  <si>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</si>
  <si>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</si>
  <si>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</si>
  <si>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</si>
  <si>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</si>
  <si>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</si>
  <si>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</si>
  <si>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</si>
  <si>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</si>
  <si>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</si>
  <si>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</si>
  <si>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</si>
  <si>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</si>
  <si>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</si>
  <si>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</si>
  <si>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</si>
  <si>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</si>
  <si>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</si>
  <si>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</si>
  <si>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</si>
  <si>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</si>
  <si>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</si>
  <si>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</si>
  <si>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</si>
  <si>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</si>
  <si>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</si>
  <si>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</si>
  <si>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</si>
  <si>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</si>
  <si>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</si>
  <si>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</si>
  <si>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</si>
  <si>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</si>
  <si>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</si>
  <si>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</si>
  <si>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</si>
  <si>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</si>
  <si>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</si>
  <si>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</si>
  <si>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</si>
  <si>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</si>
  <si>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</si>
  <si>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</si>
  <si>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</si>
  <si>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</si>
  <si>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</si>
  <si>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</si>
  <si>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</si>
  <si>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</si>
  <si>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</si>
  <si>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</si>
  <si>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</si>
  <si>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</si>
  <si>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</si>
  <si>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</si>
  <si>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</si>
  <si>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</si>
  <si>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</si>
  <si>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</si>
  <si>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</si>
  <si>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</si>
  <si>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</si>
  <si>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</si>
  <si>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</si>
  <si>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</si>
  <si>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</si>
  <si>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</si>
  <si>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</si>
  <si>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</si>
  <si>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</si>
  <si>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</si>
  <si>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</si>
  <si>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</si>
  <si>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</si>
  <si>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</si>
  <si>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</si>
  <si>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</si>
  <si>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</si>
  <si>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</si>
  <si>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</si>
  <si>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</si>
  <si>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</si>
  <si>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</si>
  <si>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</si>
  <si>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</si>
  <si>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</si>
  <si>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</si>
  <si>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</si>
  <si>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</si>
  <si>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</si>
  <si>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</si>
  <si>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</si>
  <si>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</si>
  <si>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</si>
  <si>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</si>
  <si>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</si>
  <si>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</si>
  <si>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</si>
  <si>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</si>
  <si>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</si>
  <si>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</si>
  <si>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</si>
  <si>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</si>
  <si>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</si>
  <si>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</si>
  <si>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</si>
  <si>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</si>
  <si>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</si>
  <si>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</si>
  <si>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</si>
  <si>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</si>
  <si>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</si>
  <si>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</si>
  <si>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</si>
  <si>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</si>
  <si>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</si>
  <si>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</si>
  <si>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</si>
  <si>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</si>
  <si>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</si>
  <si>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</si>
  <si>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</si>
  <si>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</si>
  <si>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</si>
  <si>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</si>
  <si>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</si>
  <si>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</si>
  <si>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</si>
  <si>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</si>
  <si>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</si>
  <si>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</si>
  <si>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</si>
  <si>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</si>
  <si>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</si>
  <si>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</si>
  <si>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</si>
  <si>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</si>
  <si>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</si>
  <si>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</si>
  <si>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</si>
  <si>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</si>
  <si>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</si>
  <si>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</si>
  <si>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</si>
  <si>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</si>
  <si>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</si>
  <si>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</si>
  <si>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</si>
  <si>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</si>
  <si>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</si>
  <si>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</si>
  <si>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</si>
  <si>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</si>
  <si>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</si>
  <si>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</si>
  <si>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</si>
  <si>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</si>
  <si>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</si>
  <si>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</si>
  <si>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</si>
  <si>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</si>
  <si>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</si>
  <si>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</si>
  <si>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</si>
  <si>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</si>
  <si>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</si>
  <si>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</si>
  <si>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</si>
  <si>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</si>
  <si>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</si>
  <si>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</si>
  <si>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</si>
  <si>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</si>
  <si>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</si>
  <si>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</si>
  <si>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</si>
  <si>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</si>
  <si>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</si>
  <si>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</si>
  <si>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</si>
  <si>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</si>
  <si>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</si>
  <si>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</si>
  <si>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</si>
  <si>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</si>
  <si>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</si>
  <si>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</si>
  <si>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</si>
  <si>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</si>
  <si>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</si>
  <si>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</si>
  <si>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</si>
  <si>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</si>
  <si>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</si>
  <si>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</si>
  <si>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</si>
  <si>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</si>
  <si>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</si>
  <si>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</si>
  <si>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</si>
  <si>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</si>
  <si>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</si>
  <si>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</si>
  <si>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</si>
  <si>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</si>
  <si>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</si>
  <si>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</si>
  <si>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</si>
  <si>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</si>
  <si>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</si>
  <si>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</si>
  <si>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</si>
  <si>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</si>
  <si>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</si>
  <si>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</si>
  <si>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</si>
  <si>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</si>
  <si>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</si>
  <si>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</si>
  <si>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</si>
  <si>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</si>
  <si>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</si>
  <si>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</si>
  <si>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</si>
  <si>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</si>
  <si>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</si>
  <si>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</si>
  <si>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</si>
  <si>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</si>
  <si>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</si>
  <si>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</si>
  <si>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</si>
  <si>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</si>
  <si>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</si>
  <si>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</si>
  <si>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</si>
  <si>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</si>
  <si>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</si>
  <si>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</si>
  <si>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</si>
  <si>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</si>
  <si>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</si>
  <si>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</si>
  <si>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</si>
  <si>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</si>
  <si>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</si>
  <si>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</si>
  <si>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</si>
  <si>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</si>
  <si>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</si>
  <si>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</si>
  <si>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</si>
  <si>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</si>
  <si>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</si>
  <si>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</si>
  <si>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</si>
  <si>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</si>
  <si>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</si>
  <si>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</si>
  <si>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</si>
  <si>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</si>
  <si>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</si>
  <si>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</si>
  <si>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</si>
  <si>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</si>
  <si>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</si>
  <si>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</si>
  <si>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</si>
  <si>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</si>
  <si>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</si>
  <si>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</si>
  <si>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</si>
  <si>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</si>
  <si>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</si>
  <si>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</si>
  <si>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</si>
  <si>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</si>
  <si>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</si>
  <si>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</si>
  <si>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</si>
  <si>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</si>
  <si>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</si>
  <si>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</si>
  <si>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</si>
  <si>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</si>
  <si>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</si>
  <si>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</si>
  <si>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</si>
  <si>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</si>
  <si>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</si>
  <si>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</si>
  <si>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</si>
  <si>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</si>
  <si>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</si>
  <si>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</si>
  <si>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</si>
  <si>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</si>
  <si>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</si>
  <si>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</si>
  <si>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</si>
  <si>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</si>
  <si>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</si>
  <si>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</si>
  <si>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</si>
  <si>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</si>
  <si>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</si>
  <si>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</si>
  <si>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</si>
  <si>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</si>
  <si>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</si>
  <si>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</si>
  <si>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</si>
  <si>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</si>
  <si>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</si>
  <si>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</si>
  <si>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</si>
  <si>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</si>
  <si>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</si>
  <si>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</si>
  <si>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</si>
  <si>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</si>
  <si>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</si>
  <si>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</si>
  <si>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</si>
  <si>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</si>
  <si>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</si>
  <si>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</si>
  <si>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</si>
  <si>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</si>
  <si>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</si>
  <si>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</si>
  <si>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</si>
  <si>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</si>
  <si>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</si>
  <si>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</si>
  <si>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</si>
  <si>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</si>
  <si>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</si>
  <si>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</si>
  <si>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</si>
  <si>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</si>
  <si>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</si>
  <si>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</si>
  <si>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</si>
  <si>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</si>
  <si>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</si>
  <si>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</si>
  <si>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</si>
  <si>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</si>
  <si>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</si>
  <si>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</si>
  <si>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</si>
  <si>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</si>
  <si>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</si>
  <si>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</si>
  <si>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</si>
  <si>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</si>
  <si>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</si>
  <si>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</si>
  <si>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</si>
  <si>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</si>
  <si>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</si>
  <si>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</si>
  <si>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</si>
  <si>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</si>
  <si>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</si>
  <si>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</si>
  <si>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</si>
  <si>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</si>
  <si>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</si>
  <si>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</si>
  <si>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</si>
  <si>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</si>
  <si>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</si>
  <si>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</si>
  <si>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</si>
  <si>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</si>
  <si>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</si>
  <si>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</si>
  <si>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</si>
  <si>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</si>
  <si>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</si>
  <si>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</si>
  <si>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</si>
  <si>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</si>
  <si>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</si>
  <si>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</si>
  <si>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</si>
  <si>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</si>
  <si>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</si>
  <si>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</si>
  <si>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</si>
  <si>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</si>
  <si>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</si>
  <si>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</si>
  <si>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</si>
  <si>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</si>
  <si>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</si>
  <si>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</si>
  <si>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</si>
  <si>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</si>
  <si>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</si>
  <si>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</si>
  <si>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</si>
  <si>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</si>
  <si>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</si>
  <si>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</si>
  <si>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</si>
  <si>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</si>
  <si>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</si>
  <si>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</si>
  <si>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</si>
  <si>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</si>
  <si>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</si>
  <si>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</si>
  <si>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</si>
  <si>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</si>
  <si>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</si>
  <si>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</si>
  <si>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</si>
  <si>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</si>
  <si>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</si>
  <si>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</si>
  <si>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</si>
  <si>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</si>
  <si>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</si>
  <si>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</si>
  <si>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</si>
  <si>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</si>
  <si>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</si>
  <si>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</si>
  <si>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</si>
  <si>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</si>
  <si>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</si>
  <si>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</si>
  <si>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</si>
  <si>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</si>
  <si>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</si>
  <si>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</si>
  <si>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</si>
  <si>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</si>
  <si>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</si>
  <si>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</si>
  <si>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</si>
  <si>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</si>
  <si>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</si>
  <si>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</si>
  <si>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</si>
  <si>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</si>
  <si>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</si>
  <si>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</si>
  <si>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</si>
  <si>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</si>
  <si>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</si>
  <si>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</si>
  <si>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</si>
  <si>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</si>
  <si>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</si>
  <si>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</si>
  <si>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</si>
  <si>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</si>
  <si>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</si>
  <si>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</si>
  <si>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</si>
  <si>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</si>
  <si>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</si>
  <si>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</si>
  <si>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</si>
  <si>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</si>
  <si>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</si>
  <si>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</si>
  <si>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</si>
  <si>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</si>
  <si>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</si>
  <si>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</si>
  <si>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</si>
  <si>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</si>
  <si>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</si>
  <si>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</si>
  <si>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</si>
  <si>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</si>
  <si>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</si>
  <si>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</si>
  <si>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</si>
  <si>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</si>
  <si>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</si>
  <si>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</si>
  <si>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</si>
  <si>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</si>
  <si>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</si>
  <si>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</si>
  <si>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</si>
  <si>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</si>
  <si>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</si>
  <si>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</si>
  <si>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</si>
  <si>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</si>
  <si>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</si>
  <si>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</si>
  <si>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</si>
  <si>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</si>
  <si>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</si>
  <si>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</si>
  <si>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</si>
  <si>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</si>
  <si>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</si>
  <si>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</si>
  <si>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</si>
  <si>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</si>
  <si>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</si>
  <si>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</si>
  <si>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</si>
  <si>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</si>
  <si>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</si>
  <si>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</si>
  <si>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</si>
  <si>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</si>
  <si>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</si>
  <si>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</si>
  <si>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</si>
  <si>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</si>
  <si>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</si>
  <si>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</si>
  <si>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</si>
  <si>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</si>
  <si>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</si>
  <si>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</si>
  <si>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</si>
  <si>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</si>
  <si>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</si>
  <si>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</si>
  <si>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</si>
  <si>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</si>
  <si>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</si>
  <si>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</si>
  <si>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</si>
  <si>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</si>
  <si>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</si>
  <si>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</si>
  <si>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</si>
  <si>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</si>
  <si>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</si>
  <si>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</si>
  <si>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</si>
  <si>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</si>
  <si>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</si>
  <si>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</si>
  <si>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</si>
  <si>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</si>
  <si>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</si>
  <si>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</si>
  <si>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</si>
  <si>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</si>
  <si>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</si>
  <si>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</si>
  <si>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</si>
  <si>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</si>
  <si>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</si>
  <si>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</si>
  <si>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</si>
  <si>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</si>
  <si>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</si>
  <si>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</si>
  <si>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</si>
  <si>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</si>
  <si>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</si>
  <si>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</si>
  <si>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</si>
  <si>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</si>
  <si>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</si>
  <si>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</si>
  <si>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</si>
  <si>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</si>
  <si>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</si>
  <si>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</si>
  <si>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</si>
  <si>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</si>
  <si>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</si>
  <si>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</si>
  <si>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</si>
  <si>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</si>
  <si>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</si>
  <si>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</si>
  <si>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</si>
  <si>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</si>
  <si>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</si>
  <si>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</si>
  <si>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</si>
  <si>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</si>
  <si>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</si>
  <si>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</si>
  <si>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</si>
  <si>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</si>
  <si>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</si>
  <si>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</si>
  <si>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</si>
  <si>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</si>
  <si>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</si>
  <si>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</si>
  <si>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</si>
  <si>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</si>
  <si>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</si>
  <si>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</si>
  <si>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</si>
  <si>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</si>
  <si>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</si>
  <si>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</si>
  <si>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</si>
  <si>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</si>
  <si>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</si>
  <si>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</si>
  <si>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</si>
  <si>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</si>
  <si>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</si>
  <si>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</si>
  <si>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</si>
  <si>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</si>
  <si>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</si>
  <si>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</si>
  <si>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</si>
  <si>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</si>
  <si>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</si>
  <si>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</si>
  <si>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</si>
  <si>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</si>
  <si>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</si>
  <si>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</si>
  <si>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</si>
  <si>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</si>
  <si>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</si>
  <si>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</si>
  <si>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</si>
  <si>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</si>
  <si>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</si>
  <si>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</si>
  <si>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</si>
  <si>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</si>
  <si>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</si>
  <si>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</si>
  <si>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</si>
  <si>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</si>
  <si>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</si>
  <si>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</si>
  <si>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</si>
  <si>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</si>
  <si>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</si>
  <si>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</si>
  <si>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</si>
  <si>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</si>
  <si>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</si>
  <si>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</si>
  <si>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</si>
  <si>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</si>
  <si>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</si>
  <si>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</si>
  <si>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</si>
  <si>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</si>
  <si>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</si>
  <si>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</si>
  <si>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</si>
  <si>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</si>
  <si>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</si>
  <si>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</si>
  <si>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</si>
  <si>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</si>
  <si>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</si>
  <si>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</si>
  <si>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</si>
  <si>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</si>
  <si>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</si>
  <si>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</si>
  <si>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</si>
  <si>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</si>
  <si>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</si>
  <si>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</si>
  <si>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</si>
  <si>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</si>
  <si>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</si>
  <si>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</si>
  <si>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</si>
  <si>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</si>
  <si>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</si>
  <si>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</si>
  <si>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</si>
  <si>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</si>
  <si>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</si>
  <si>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</si>
  <si>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</si>
  <si>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</si>
  <si>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</si>
  <si>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</si>
  <si>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</si>
  <si>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</si>
  <si>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</si>
  <si>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</si>
  <si>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</si>
  <si>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</si>
  <si>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</si>
  <si>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</si>
  <si>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</si>
  <si>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</si>
  <si>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</si>
  <si>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</si>
  <si>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</si>
  <si>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</si>
  <si>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</si>
  <si>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</si>
  <si>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</si>
  <si>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</si>
  <si>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</si>
  <si>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</si>
  <si>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</si>
  <si>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</si>
  <si>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</si>
  <si>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</si>
  <si>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</si>
  <si>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</si>
  <si>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</si>
  <si>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</si>
  <si>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</si>
  <si>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</si>
  <si>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</si>
  <si>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</si>
  <si>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</si>
  <si>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</si>
  <si>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</si>
  <si>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</si>
  <si>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</si>
  <si>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</si>
  <si>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</si>
  <si>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</si>
  <si>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</si>
  <si>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</si>
  <si>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</si>
  <si>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</si>
  <si>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</si>
  <si>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</si>
  <si>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</si>
  <si>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</si>
  <si>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</si>
  <si>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</si>
  <si>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</si>
  <si>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</si>
  <si>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</si>
  <si>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</si>
  <si>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</si>
  <si>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</si>
  <si>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</si>
  <si>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</si>
  <si>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</si>
  <si>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</si>
  <si>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</si>
  <si>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</si>
  <si>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</si>
  <si>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</si>
  <si>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</si>
  <si>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</si>
  <si>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</si>
  <si>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</si>
  <si>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</si>
  <si>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</si>
  <si>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</si>
  <si>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</si>
  <si>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</si>
  <si>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</si>
  <si>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</si>
  <si>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</si>
  <si>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</si>
  <si>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</si>
  <si>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</si>
  <si>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</si>
  <si>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</si>
  <si>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</si>
  <si>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</si>
  <si>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</si>
  <si>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</si>
  <si>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</si>
  <si>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</si>
  <si>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</si>
  <si>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</si>
  <si>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</si>
  <si>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</si>
  <si>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</si>
  <si>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</si>
  <si>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</si>
  <si>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</si>
  <si>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</si>
  <si>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</si>
  <si>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</si>
  <si>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</si>
  <si>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</si>
  <si>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</si>
  <si>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</si>
  <si>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</si>
  <si>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</si>
  <si>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</si>
  <si>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</si>
  <si>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</si>
  <si>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</si>
  <si>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</si>
  <si>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</si>
  <si>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</si>
  <si>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</si>
  <si>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</si>
  <si>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</si>
  <si>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</si>
  <si>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</si>
  <si>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</si>
  <si>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</si>
  <si>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</si>
  <si>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</si>
  <si>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</si>
  <si>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</si>
  <si>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</si>
  <si>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</si>
  <si>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</si>
  <si>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</si>
  <si>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</si>
  <si>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</si>
  <si>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</si>
  <si>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</si>
  <si>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</si>
  <si>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</si>
  <si>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</si>
  <si>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</si>
  <si>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</si>
  <si>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</si>
  <si>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</si>
  <si>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</si>
  <si>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</si>
  <si>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</si>
  <si>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</si>
  <si>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</si>
  <si>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</si>
  <si>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</si>
  <si>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</si>
  <si>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</si>
  <si>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</si>
  <si>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</si>
  <si>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</si>
  <si>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</si>
  <si>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</si>
  <si>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</si>
  <si>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</si>
  <si>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</si>
  <si>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</si>
  <si>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</si>
  <si>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</si>
  <si>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</si>
  <si>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</si>
  <si>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</si>
  <si>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</si>
  <si>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</si>
  <si>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</si>
  <si>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</si>
  <si>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</si>
  <si>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</si>
  <si>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</si>
  <si>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</si>
  <si>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</si>
  <si>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</si>
  <si>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</si>
  <si>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</si>
  <si>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</si>
  <si>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</si>
  <si>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</si>
  <si>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</si>
  <si>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</si>
  <si>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</si>
  <si>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</si>
  <si>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</si>
  <si>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</si>
  <si>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</si>
  <si>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</si>
  <si>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</si>
  <si>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</si>
  <si>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</si>
  <si>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</si>
  <si>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</si>
  <si>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</si>
  <si>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</si>
  <si>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</si>
  <si>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</si>
  <si>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</si>
  <si>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</si>
  <si>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</si>
  <si>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</si>
  <si>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</si>
  <si>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</si>
  <si>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</si>
  <si>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</si>
  <si>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</si>
  <si>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</si>
  <si>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</si>
  <si>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</si>
  <si>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</si>
  <si>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</si>
  <si>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</si>
  <si>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</si>
  <si>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</si>
  <si>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</si>
  <si>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</si>
  <si>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</si>
  <si>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</si>
  <si>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</si>
  <si>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</si>
  <si>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</si>
  <si>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</si>
  <si>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</si>
  <si>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</si>
  <si>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</si>
  <si>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</si>
  <si>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</si>
  <si>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</si>
  <si>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</si>
  <si>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</si>
  <si>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</si>
  <si>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</si>
  <si>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</si>
  <si>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</si>
  <si>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</si>
  <si>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</si>
  <si>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</si>
  <si>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</si>
  <si>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</si>
  <si>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</si>
  <si>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</si>
  <si>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</si>
  <si>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</si>
  <si>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</si>
  <si>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</si>
  <si>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</si>
  <si>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</si>
  <si>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</si>
  <si>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</si>
  <si>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</si>
  <si>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</si>
  <si>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</si>
  <si>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</si>
  <si>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</si>
  <si>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</si>
  <si>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</si>
  <si>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</si>
  <si>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</si>
  <si>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</si>
  <si>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</si>
  <si>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</si>
  <si>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</si>
  <si>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</si>
  <si>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</si>
  <si>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</si>
  <si>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</si>
  <si>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</si>
  <si>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</si>
  <si>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</si>
  <si>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</si>
  <si>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</si>
  <si>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</si>
  <si>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</si>
  <si>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</si>
  <si>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</si>
  <si>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</si>
  <si>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</si>
  <si>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</si>
  <si>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</si>
  <si>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</si>
  <si>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</si>
  <si>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</si>
  <si>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</si>
  <si>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</si>
  <si>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</si>
  <si>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</si>
  <si>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</si>
  <si>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</si>
  <si>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</si>
  <si>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</si>
  <si>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</si>
  <si>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</si>
  <si>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</si>
  <si>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</si>
  <si>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</si>
  <si>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</si>
  <si>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</si>
  <si>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</si>
  <si>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</si>
  <si>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</si>
  <si>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</si>
  <si>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</si>
  <si>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</si>
  <si>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</si>
  <si>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</si>
  <si>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</si>
  <si>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</si>
  <si>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</si>
  <si>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</si>
  <si>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</si>
  <si>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</si>
  <si>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</si>
  <si>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</si>
  <si>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</si>
  <si>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</si>
  <si>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</si>
  <si>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</si>
  <si>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</si>
  <si>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</si>
  <si>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</si>
  <si>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</si>
  <si>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</si>
  <si>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</si>
  <si>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</si>
  <si>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</si>
  <si>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</si>
  <si>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</si>
  <si>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</si>
  <si>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</si>
  <si>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</si>
  <si>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</si>
  <si>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</si>
  <si>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</si>
  <si>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</si>
  <si>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</si>
  <si>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</si>
  <si>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</si>
  <si>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</si>
  <si>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</si>
  <si>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</si>
  <si>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</si>
  <si>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</si>
  <si>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</si>
  <si>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</si>
  <si>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</si>
  <si>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</si>
  <si>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</si>
  <si>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</si>
  <si>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</si>
  <si>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</si>
  <si>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</si>
  <si>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</si>
  <si>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</si>
  <si>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</si>
  <si>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</si>
  <si>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</si>
  <si>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</si>
  <si>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</si>
  <si>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</si>
  <si>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</si>
  <si>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</si>
  <si>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</si>
  <si>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</si>
  <si>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</si>
  <si>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</si>
  <si>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</si>
  <si>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</si>
  <si>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</si>
  <si>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</si>
  <si>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</si>
  <si>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</si>
  <si>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</si>
  <si>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</si>
  <si>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</si>
  <si>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</si>
  <si>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</si>
  <si>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</si>
  <si>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</si>
  <si>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</si>
  <si>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</si>
  <si>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</si>
  <si>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</si>
  <si>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</si>
  <si>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</si>
  <si>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</si>
  <si>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</si>
  <si>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</si>
  <si>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</si>
  <si>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</si>
  <si>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</si>
  <si>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</si>
  <si>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</si>
  <si>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</si>
  <si>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</si>
  <si>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</si>
  <si>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</si>
  <si>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</si>
  <si>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</si>
  <si>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</si>
  <si>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</si>
  <si>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</si>
  <si>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</si>
  <si>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</si>
  <si>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</si>
  <si>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</si>
  <si>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</si>
  <si>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</si>
  <si>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</si>
  <si>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</si>
  <si>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</si>
  <si>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</si>
  <si>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</si>
  <si>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</si>
  <si>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</si>
  <si>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</si>
  <si>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</si>
  <si>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</si>
  <si>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</si>
  <si>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</si>
  <si>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</si>
  <si>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</si>
  <si>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</si>
  <si>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</si>
  <si>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</si>
  <si>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</si>
  <si>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</si>
  <si>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</si>
  <si>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</si>
  <si>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</si>
  <si>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</si>
  <si>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</si>
  <si>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</si>
  <si>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</si>
  <si>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</si>
  <si>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</si>
  <si>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</si>
  <si>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</si>
  <si>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</si>
  <si>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</si>
  <si>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</si>
  <si>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</si>
  <si>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</si>
  <si>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</si>
  <si>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</si>
  <si>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</si>
  <si>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</si>
  <si>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</si>
  <si>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</si>
  <si>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</si>
  <si>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</si>
  <si>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</si>
  <si>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</si>
  <si>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</si>
  <si>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</si>
  <si>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</si>
  <si>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</si>
  <si>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</si>
  <si>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</si>
  <si>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</si>
  <si>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</si>
  <si>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</si>
  <si>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</si>
  <si>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</si>
  <si>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</si>
  <si>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</si>
  <si>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</si>
  <si>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</si>
  <si>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</si>
  <si>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</si>
  <si>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</si>
  <si>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</si>
  <si>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</si>
  <si>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</si>
  <si>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</si>
  <si>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</si>
  <si>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</si>
  <si>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</si>
  <si>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</si>
  <si>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</si>
  <si>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</si>
  <si>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</si>
  <si>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</si>
  <si>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</si>
  <si>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</si>
  <si>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</si>
  <si>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</si>
  <si>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</si>
  <si>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</si>
  <si>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</si>
  <si>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</si>
  <si>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</si>
  <si>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</si>
  <si>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</si>
  <si>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</si>
  <si>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</si>
  <si>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</si>
  <si>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</si>
  <si>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</si>
  <si>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</si>
  <si>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</si>
  <si>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</si>
  <si>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</si>
  <si>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</si>
  <si>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</si>
  <si>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</si>
  <si>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</si>
  <si>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</si>
  <si>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</si>
  <si>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</si>
  <si>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</si>
  <si>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</si>
  <si>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</si>
  <si>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</si>
  <si>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</si>
  <si>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</si>
  <si>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</si>
  <si>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</si>
  <si>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</si>
  <si>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</si>
  <si>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</si>
  <si>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</si>
  <si>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</si>
  <si>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</si>
  <si>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</si>
  <si>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</si>
  <si>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</si>
  <si>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</si>
  <si>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</si>
  <si>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</si>
  <si>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</si>
  <si>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</si>
  <si>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</si>
  <si>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</si>
  <si>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</si>
  <si>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</si>
  <si>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</si>
  <si>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</si>
  <si>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</si>
  <si>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</si>
  <si>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</si>
  <si>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</si>
  <si>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</si>
  <si>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</si>
  <si>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</si>
  <si>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</si>
  <si>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</si>
  <si>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</si>
  <si>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</si>
  <si>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</si>
  <si>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</si>
  <si>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</si>
  <si>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</si>
  <si>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</si>
  <si>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</si>
  <si>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</si>
  <si>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</si>
  <si>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</si>
  <si>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</si>
  <si>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</si>
  <si>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</si>
  <si>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</si>
  <si>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</si>
  <si>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</si>
  <si>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</si>
  <si>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</si>
  <si>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</si>
  <si>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</si>
  <si>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</si>
  <si>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</si>
  <si>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</si>
  <si>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</si>
  <si>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</si>
  <si>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</si>
  <si>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</si>
  <si>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</si>
  <si>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</si>
  <si>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</si>
  <si>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</si>
  <si>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</si>
  <si>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</si>
  <si>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</si>
  <si>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</si>
  <si>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</si>
  <si>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</si>
  <si>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</si>
  <si>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</si>
  <si>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</si>
  <si>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</si>
  <si>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</si>
  <si>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</si>
  <si>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</si>
  <si>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</si>
  <si>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</si>
  <si>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</si>
  <si>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</si>
  <si>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</si>
  <si>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</si>
  <si>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</si>
  <si>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</si>
  <si>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</si>
  <si>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</si>
  <si>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</si>
  <si>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</si>
  <si>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</si>
  <si>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</si>
  <si>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</si>
  <si>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</si>
  <si>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</si>
  <si>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</si>
  <si>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</si>
  <si>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</si>
  <si>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</si>
  <si>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</si>
  <si>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</si>
  <si>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</si>
  <si>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</si>
  <si>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</si>
  <si>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</si>
  <si>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</si>
  <si>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</si>
  <si>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</si>
  <si>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</si>
  <si>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</si>
  <si>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</si>
  <si>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</si>
  <si>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</si>
  <si>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</si>
  <si>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</si>
  <si>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</si>
  <si>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</si>
  <si>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</si>
  <si>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</si>
  <si>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</si>
  <si>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</si>
  <si>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</si>
  <si>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</si>
  <si>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</si>
  <si>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</si>
  <si>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</si>
  <si>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</si>
  <si>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</si>
  <si>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</si>
  <si>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</si>
  <si>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</si>
  <si>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</si>
  <si>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</si>
  <si>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</si>
  <si>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</si>
  <si>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</si>
  <si>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</si>
  <si>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</si>
  <si>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</si>
  <si>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</si>
  <si>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</si>
  <si>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</si>
  <si>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</si>
  <si>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</si>
  <si>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</si>
  <si>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</si>
  <si>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</si>
  <si>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</si>
  <si>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</si>
  <si>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</si>
  <si>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</si>
  <si>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</si>
  <si>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</si>
  <si>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</si>
  <si>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</si>
  <si>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</si>
  <si>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</si>
  <si>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</si>
  <si>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</si>
  <si>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</si>
  <si>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</si>
  <si>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</si>
  <si>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</si>
  <si>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</si>
  <si>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</si>
  <si>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</si>
  <si>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</si>
  <si>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</si>
  <si>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</si>
  <si>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</si>
  <si>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</si>
  <si>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</si>
  <si>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</si>
  <si>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</si>
  <si>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</si>
  <si>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</si>
  <si>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</si>
  <si>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</si>
  <si>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</si>
  <si>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</si>
  <si>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</si>
  <si>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</si>
  <si>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</si>
  <si>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</si>
  <si>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</si>
  <si>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</si>
  <si>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</si>
  <si>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</si>
  <si>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</si>
  <si>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</si>
  <si>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</si>
  <si>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</si>
  <si>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</si>
  <si>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</si>
  <si>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</si>
  <si>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</si>
  <si>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</si>
  <si>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</si>
  <si>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</si>
  <si>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</si>
  <si>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</si>
  <si>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</si>
  <si>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</si>
  <si>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</si>
  <si>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</si>
  <si>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</si>
  <si>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</si>
  <si>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</si>
  <si>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</si>
  <si>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</si>
  <si>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</si>
  <si>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</si>
  <si>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</si>
  <si>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</si>
  <si>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</si>
  <si>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</si>
  <si>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</si>
  <si>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</si>
  <si>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</si>
  <si>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</si>
  <si>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</si>
  <si>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</si>
  <si>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</si>
  <si>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</si>
  <si>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</si>
  <si>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</si>
  <si>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</si>
  <si>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</si>
  <si>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</si>
  <si>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</si>
  <si>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</si>
  <si>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</si>
  <si>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</si>
  <si>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</si>
  <si>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</si>
  <si>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</si>
  <si>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</si>
  <si>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</si>
  <si>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</si>
  <si>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</si>
  <si>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</si>
  <si>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</si>
  <si>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</si>
  <si>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</si>
  <si>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</si>
  <si>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</si>
  <si>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</si>
  <si>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</si>
  <si>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</si>
  <si>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</si>
  <si>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</si>
  <si>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</si>
  <si>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</si>
  <si>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</si>
  <si>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</si>
  <si>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</si>
  <si>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</si>
  <si>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</si>
  <si>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</si>
  <si>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</si>
  <si>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</si>
  <si>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</si>
  <si>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</si>
  <si>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</si>
  <si>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</si>
  <si>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</si>
  <si>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</si>
  <si>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</si>
  <si>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</si>
  <si>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</si>
  <si>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</si>
  <si>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</si>
  <si>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</si>
  <si>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</si>
  <si>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</si>
  <si>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</si>
  <si>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</si>
  <si>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</si>
  <si>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</si>
  <si>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</si>
  <si>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</si>
  <si>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</si>
  <si>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</si>
  <si>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</si>
  <si>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</si>
  <si>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</si>
  <si>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</si>
  <si>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</si>
  <si>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</si>
  <si>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</si>
  <si>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</si>
  <si>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</si>
  <si>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</si>
  <si>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</si>
  <si>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</si>
  <si>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</si>
  <si>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</si>
  <si>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</si>
  <si>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</si>
  <si>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</si>
  <si>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</si>
  <si>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</si>
  <si>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</si>
  <si>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</si>
  <si>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</si>
  <si>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</si>
  <si>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</si>
  <si>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</si>
  <si>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</si>
  <si>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</si>
  <si>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</si>
  <si>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</si>
  <si>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</si>
  <si>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</si>
  <si>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</si>
  <si>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</si>
  <si>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</si>
  <si>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</si>
  <si>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</si>
  <si>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</si>
  <si>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</si>
  <si>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</si>
  <si>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</si>
  <si>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</si>
  <si>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</si>
  <si>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</si>
  <si>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</si>
  <si>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</si>
  <si>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</si>
  <si>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</si>
  <si>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</si>
  <si>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</si>
  <si>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</si>
  <si>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</si>
  <si>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</si>
  <si>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</si>
  <si>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</si>
  <si>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</si>
  <si>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</si>
  <si>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</si>
  <si>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</si>
  <si>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</si>
  <si>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</si>
  <si>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</si>
  <si>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</si>
  <si>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</si>
  <si>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</si>
  <si>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</si>
  <si>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</si>
  <si>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</si>
  <si>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</si>
  <si>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</si>
  <si>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</si>
  <si>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</si>
  <si>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</si>
  <si>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</si>
  <si>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</si>
  <si>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</si>
  <si>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</si>
  <si>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</si>
  <si>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</si>
  <si>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</si>
  <si>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</si>
  <si>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</si>
  <si>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</si>
  <si>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</si>
  <si>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</si>
  <si>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</si>
  <si>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</si>
  <si>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</si>
  <si>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</si>
  <si>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</si>
  <si>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</si>
  <si>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</si>
  <si>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</si>
  <si>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</si>
  <si>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</si>
  <si>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</si>
  <si>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</si>
  <si>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</si>
  <si>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</si>
  <si>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</si>
  <si>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</si>
  <si>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</si>
  <si>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</si>
  <si>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</si>
  <si>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</si>
  <si>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</si>
  <si>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</si>
  <si>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</si>
  <si>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</si>
  <si>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</si>
  <si>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</si>
  <si>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</si>
  <si>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</si>
  <si>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</si>
  <si>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</si>
  <si>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</si>
  <si>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</si>
  <si>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</si>
  <si>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</si>
  <si>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</si>
  <si>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</si>
  <si>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</si>
  <si>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</si>
  <si>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</si>
  <si>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</si>
  <si>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</si>
  <si>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</si>
  <si>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</si>
  <si>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</si>
  <si>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</si>
  <si>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</si>
  <si>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</si>
  <si>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</si>
  <si>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</si>
  <si>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</si>
  <si>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</si>
  <si>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</si>
  <si>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</si>
  <si>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</si>
  <si>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</si>
  <si>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</si>
  <si>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</si>
  <si>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</si>
  <si>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</si>
  <si>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</si>
  <si>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</si>
  <si>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</si>
  <si>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</si>
  <si>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</si>
  <si>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</si>
  <si>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</si>
  <si>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</si>
  <si>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</si>
  <si>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</si>
  <si>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</si>
  <si>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</si>
  <si>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</si>
  <si>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</si>
  <si>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</si>
  <si>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</si>
  <si>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</si>
  <si>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</si>
  <si>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</si>
  <si>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</si>
  <si>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</si>
  <si>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</si>
  <si>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</si>
  <si>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</si>
  <si>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</si>
  <si>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</si>
  <si>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</si>
  <si>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</si>
  <si>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</si>
  <si>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</si>
  <si>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</si>
  <si>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</si>
  <si>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</si>
  <si>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</si>
  <si>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</si>
  <si>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</si>
  <si>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</si>
  <si>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</si>
  <si>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</si>
  <si>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</si>
  <si>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</si>
  <si>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</si>
  <si>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</si>
  <si>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</si>
  <si>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</si>
  <si>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</si>
  <si>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</si>
  <si>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</si>
  <si>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</si>
  <si>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</si>
  <si>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</si>
  <si>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</si>
  <si>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</si>
  <si>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</si>
  <si>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</si>
  <si>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</si>
  <si>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</si>
  <si>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</si>
  <si>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</si>
  <si>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</si>
  <si>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</si>
  <si>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</si>
  <si>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</si>
  <si>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</si>
  <si>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</si>
  <si>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</si>
  <si>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</si>
  <si>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</si>
  <si>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</si>
  <si>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</si>
  <si>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</si>
  <si>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</si>
  <si>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</si>
  <si>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</si>
  <si>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</si>
  <si>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</si>
  <si>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</si>
  <si>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</si>
  <si>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</si>
  <si>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</si>
  <si>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</si>
  <si>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</si>
  <si>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</si>
  <si>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</si>
  <si>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</si>
  <si>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</si>
  <si>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</si>
  <si>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</si>
  <si>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</si>
  <si>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</si>
  <si>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</si>
  <si>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</si>
  <si>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</si>
  <si>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</si>
  <si>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</si>
  <si>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</si>
  <si>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</si>
  <si>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</si>
  <si>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</si>
  <si>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</si>
  <si>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</si>
  <si>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</si>
  <si>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</si>
  <si>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</si>
  <si>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</si>
  <si>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</si>
  <si>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</si>
  <si>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</si>
  <si>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</si>
  <si>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</si>
  <si>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</si>
  <si>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</si>
  <si>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</si>
  <si>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</si>
  <si>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</si>
  <si>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</si>
  <si>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</si>
  <si>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</si>
  <si>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</si>
  <si>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</si>
  <si>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</si>
  <si>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</si>
  <si>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</si>
  <si>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</si>
  <si>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</si>
  <si>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</si>
  <si>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</si>
  <si>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</si>
  <si>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</si>
  <si>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</si>
  <si>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</si>
  <si>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</si>
  <si>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</si>
  <si>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</si>
  <si>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</si>
  <si>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</si>
  <si>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</si>
  <si>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</si>
  <si>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</si>
  <si>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</si>
  <si>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</si>
  <si>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</si>
  <si>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</si>
  <si>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</si>
  <si>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</si>
  <si>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</si>
  <si>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</si>
  <si>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</si>
  <si>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</si>
  <si>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</si>
  <si>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</si>
  <si>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</si>
  <si>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</si>
  <si>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</si>
  <si>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</si>
  <si>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</si>
  <si>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</si>
  <si>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</si>
  <si>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</si>
  <si>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</si>
  <si>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</si>
  <si>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</si>
  <si>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</si>
  <si>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</si>
  <si>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</si>
  <si>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</si>
  <si>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</si>
  <si>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</si>
  <si>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</si>
  <si>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</si>
  <si>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</si>
  <si>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</si>
  <si>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</si>
  <si>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</si>
  <si>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</si>
  <si>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</si>
  <si>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</si>
  <si>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</si>
  <si>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</si>
  <si>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</si>
  <si>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</si>
  <si>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</si>
  <si>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</si>
  <si>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</si>
  <si>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</si>
  <si>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</si>
  <si>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</si>
  <si>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</si>
  <si>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</si>
  <si>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</si>
  <si>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</si>
  <si>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</si>
  <si>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</si>
  <si>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</si>
  <si>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</si>
  <si>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</si>
  <si>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</si>
  <si>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</si>
  <si>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</si>
  <si>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</si>
  <si>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</si>
  <si>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</si>
  <si>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</si>
  <si>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</si>
  <si>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</si>
  <si>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</si>
  <si>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</si>
  <si>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</si>
  <si>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</si>
  <si>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</si>
  <si>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</si>
  <si>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</si>
  <si>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</si>
  <si>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</si>
  <si>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</si>
  <si>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</si>
  <si>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</si>
  <si>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</si>
  <si>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</si>
  <si>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</si>
  <si>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</si>
  <si>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</si>
  <si>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</si>
  <si>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</si>
  <si>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</si>
  <si>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</si>
  <si>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</si>
  <si>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</si>
  <si>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</si>
  <si>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</si>
  <si>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</si>
  <si>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</si>
  <si>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</si>
  <si>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</si>
  <si>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</si>
  <si>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</si>
  <si>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</si>
  <si>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</si>
  <si>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</si>
  <si>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</si>
  <si>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</si>
  <si>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</si>
  <si>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</si>
  <si>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</si>
  <si>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</si>
  <si>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</si>
  <si>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</si>
  <si>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</si>
  <si>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</si>
  <si>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</si>
  <si>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</si>
  <si>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</si>
  <si>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</si>
  <si>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</si>
  <si>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</si>
  <si>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</si>
  <si>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</si>
  <si>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</si>
  <si>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</si>
  <si>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</si>
  <si>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</si>
  <si>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</si>
  <si>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</si>
  <si>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</si>
  <si>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</si>
  <si>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</si>
  <si>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</si>
  <si>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</si>
  <si>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</si>
  <si>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</si>
  <si>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</si>
  <si>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</si>
  <si>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</si>
  <si>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</si>
  <si>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</si>
  <si>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</si>
  <si>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</si>
  <si>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</si>
  <si>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</si>
  <si>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</si>
  <si>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</si>
  <si>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</si>
  <si>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</si>
  <si>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</si>
  <si>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</si>
  <si>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</si>
  <si>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</si>
  <si>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</si>
  <si>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</si>
  <si>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</si>
  <si>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</si>
  <si>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</si>
  <si>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</si>
  <si>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</si>
  <si>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</si>
  <si>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</si>
  <si>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</si>
  <si>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</si>
  <si>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</si>
  <si>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</si>
  <si>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</si>
  <si>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</si>
  <si>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</si>
  <si>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</si>
  <si>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</si>
  <si>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</si>
  <si>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</si>
  <si>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</si>
  <si>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</si>
  <si>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</si>
  <si>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</si>
  <si>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</si>
  <si>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</si>
  <si>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</si>
  <si>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</si>
  <si>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</si>
  <si>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</si>
  <si>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</si>
  <si>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</si>
  <si>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</si>
  <si>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</si>
  <si>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</si>
  <si>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</si>
  <si>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</si>
  <si>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</si>
  <si>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</si>
  <si>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</si>
  <si>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</si>
  <si>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</si>
  <si>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</si>
  <si>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</si>
  <si>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</si>
  <si>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</si>
  <si>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</si>
  <si>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</si>
  <si>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</si>
  <si>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</si>
  <si>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</si>
  <si>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</si>
  <si>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</si>
  <si>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</si>
  <si>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</si>
  <si>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</si>
  <si>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</si>
  <si>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</si>
  <si>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</si>
  <si>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</si>
  <si>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</si>
  <si>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</si>
  <si>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</si>
  <si>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</si>
  <si>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</si>
  <si>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</si>
  <si>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</si>
  <si>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</si>
  <si>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</si>
  <si>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</si>
  <si>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</si>
  <si>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</si>
  <si>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</si>
  <si>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</si>
  <si>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</si>
  <si>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</si>
  <si>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</si>
  <si>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</si>
  <si>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</si>
  <si>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</si>
  <si>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</si>
  <si>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</si>
  <si>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</si>
  <si>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</si>
  <si>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</si>
  <si>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</si>
  <si>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</si>
  <si>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</si>
  <si>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</si>
  <si>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</si>
  <si>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</si>
  <si>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</si>
  <si>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</si>
  <si>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</si>
  <si>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</si>
  <si>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</si>
  <si>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</si>
  <si>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</si>
  <si>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</si>
  <si>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</si>
  <si>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</si>
  <si>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</si>
  <si>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</si>
  <si>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</si>
  <si>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</si>
  <si>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</si>
  <si>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</si>
  <si>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</si>
  <si>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</si>
  <si>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</si>
  <si>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</si>
  <si>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</si>
  <si>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</si>
  <si>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</si>
  <si>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</si>
  <si>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</si>
  <si>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</si>
  <si>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</si>
  <si>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</si>
  <si>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</si>
  <si>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</si>
  <si>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</si>
  <si>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</si>
  <si>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</si>
  <si>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</si>
  <si>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</si>
  <si>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</si>
  <si>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</si>
  <si>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</si>
  <si>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</si>
  <si>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</si>
  <si>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</si>
  <si>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</si>
  <si>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</si>
  <si>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</si>
  <si>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</si>
  <si>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</si>
  <si>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</si>
  <si>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</si>
  <si>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</si>
  <si>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</si>
  <si>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</si>
  <si>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</si>
  <si>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</si>
  <si>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</si>
  <si>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</si>
  <si>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</si>
  <si>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</si>
  <si>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</si>
  <si>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</si>
  <si>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</si>
  <si>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</si>
  <si>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</si>
  <si>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</si>
  <si>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</si>
  <si>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</si>
  <si>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</si>
  <si>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</si>
  <si>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</si>
  <si>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</si>
  <si>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</si>
  <si>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</si>
  <si>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</si>
  <si>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</si>
  <si>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</si>
  <si>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</si>
  <si>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</si>
  <si>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</si>
  <si>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</si>
  <si>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</si>
  <si>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</si>
  <si>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</si>
  <si>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</si>
  <si>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</si>
  <si>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</si>
  <si>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</si>
  <si>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</si>
  <si>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</si>
  <si>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</si>
  <si>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</si>
  <si>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</si>
  <si>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</si>
  <si>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</si>
  <si>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</si>
  <si>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</si>
  <si>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</si>
  <si>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</si>
  <si>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</si>
  <si>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</si>
  <si>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</si>
  <si>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</si>
  <si>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</si>
  <si>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</si>
  <si>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</si>
  <si>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</si>
  <si>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</si>
  <si>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</si>
  <si>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</si>
  <si>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</si>
  <si>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</si>
  <si>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</si>
  <si>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</si>
  <si>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</si>
  <si>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</si>
  <si>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</si>
  <si>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</si>
  <si>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</si>
  <si>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</si>
  <si>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</si>
  <si>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</si>
  <si>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</si>
  <si>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</si>
  <si>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</si>
  <si>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</si>
  <si>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</si>
  <si>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</si>
  <si>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</si>
  <si>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</si>
  <si>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</si>
  <si>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</si>
  <si>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</si>
  <si>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</si>
  <si>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</si>
  <si>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</si>
  <si>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</si>
  <si>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</si>
  <si>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</si>
  <si>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</si>
  <si>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</si>
  <si>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</si>
  <si>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</si>
  <si>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</si>
  <si>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</si>
  <si>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</si>
  <si>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</si>
  <si>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</si>
  <si>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</si>
  <si>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</si>
  <si>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</si>
  <si>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</si>
  <si>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</si>
  <si>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</si>
  <si>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</si>
  <si>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</si>
  <si>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</si>
  <si>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</si>
  <si>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</si>
  <si>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</si>
  <si>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</si>
  <si>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</si>
  <si>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</si>
  <si>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</si>
  <si>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</si>
  <si>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</si>
  <si>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</si>
  <si>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</si>
  <si>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</si>
  <si>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</si>
  <si>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</si>
  <si>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</si>
  <si>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</si>
  <si>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</si>
  <si>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</si>
  <si>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</si>
  <si>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</si>
  <si>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</si>
  <si>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</si>
  <si>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</si>
  <si>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</si>
  <si>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</si>
  <si>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</si>
  <si>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</si>
  <si>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</si>
  <si>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</si>
  <si>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</si>
  <si>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</si>
  <si>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</si>
  <si>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</si>
  <si>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</si>
  <si>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</si>
  <si>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</si>
  <si>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</si>
  <si>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</si>
  <si>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</si>
  <si>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</si>
  <si>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</si>
  <si>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</si>
  <si>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</si>
  <si>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</si>
  <si>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</si>
  <si>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</si>
  <si>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</si>
  <si>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</si>
  <si>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</si>
  <si>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</si>
  <si>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</si>
  <si>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</si>
  <si>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</si>
  <si>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</si>
  <si>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</si>
  <si>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</si>
  <si>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</si>
  <si>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</si>
  <si>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</si>
  <si>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</si>
  <si>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</si>
  <si>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</si>
  <si>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</si>
  <si>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</si>
  <si>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</si>
  <si>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</si>
  <si>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</si>
  <si>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</si>
  <si>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</si>
  <si>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</si>
  <si>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</si>
  <si>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</si>
  <si>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</si>
  <si>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</si>
  <si>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</si>
  <si>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</si>
  <si>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</si>
  <si>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</si>
  <si>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</si>
  <si>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</si>
  <si>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</si>
  <si>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</si>
  <si>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</si>
  <si>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</si>
  <si>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</si>
  <si>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</si>
  <si>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</si>
  <si>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</si>
  <si>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</si>
  <si>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</si>
  <si>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</si>
  <si>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</si>
  <si>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</si>
  <si>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</si>
  <si>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</si>
  <si>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</si>
  <si>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</si>
  <si>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</si>
  <si>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</si>
  <si>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</si>
  <si>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</si>
  <si>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</si>
  <si>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</si>
  <si>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</si>
  <si>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</si>
  <si>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</si>
  <si>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</si>
  <si>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</si>
  <si>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</si>
  <si>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</si>
  <si>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</si>
  <si>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</si>
  <si>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</si>
  <si>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</si>
  <si>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</si>
  <si>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</si>
  <si>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</si>
  <si>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</si>
  <si>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</si>
  <si>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</si>
  <si>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</si>
  <si>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</si>
  <si>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</si>
  <si>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</si>
  <si>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</si>
  <si>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</si>
  <si>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</si>
  <si>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</si>
  <si>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</si>
  <si>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</si>
  <si>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</si>
  <si>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</si>
  <si>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</si>
  <si>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</si>
  <si>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</si>
  <si>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</si>
  <si>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</si>
  <si>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</si>
  <si>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</si>
  <si>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</si>
  <si>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</si>
  <si>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</si>
  <si>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</si>
  <si>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</si>
  <si>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</si>
  <si>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</si>
  <si>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</si>
  <si>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</si>
  <si>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</si>
  <si>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</si>
  <si>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</si>
  <si>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</si>
  <si>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</si>
  <si>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</si>
  <si>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</si>
  <si>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</si>
  <si>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</si>
  <si>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</si>
  <si>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</si>
  <si>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</si>
  <si>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</si>
  <si>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</si>
  <si>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</si>
  <si>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</si>
  <si>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</si>
  <si>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</si>
  <si>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</si>
  <si>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</si>
  <si>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</si>
  <si>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</si>
  <si>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</si>
  <si>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</si>
  <si>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</si>
  <si>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</si>
  <si>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</si>
  <si>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</si>
  <si>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</si>
  <si>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</si>
  <si>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</si>
  <si>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</si>
  <si>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</si>
  <si>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</si>
  <si>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</si>
  <si>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</si>
  <si>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</si>
  <si>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</si>
  <si>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</si>
  <si>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</si>
  <si>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</si>
  <si>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</si>
  <si>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</si>
  <si>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</si>
  <si>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</si>
  <si>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</si>
  <si>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</si>
  <si>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</si>
  <si>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</si>
  <si>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</si>
  <si>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</si>
  <si>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</si>
  <si>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</si>
  <si>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</si>
  <si>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</si>
  <si>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</si>
  <si>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</si>
  <si>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</si>
  <si>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</si>
  <si>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</si>
  <si>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</si>
  <si>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</si>
  <si>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</si>
  <si>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</si>
  <si>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</si>
  <si>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</si>
  <si>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</si>
  <si>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</si>
  <si>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</si>
  <si>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</si>
  <si>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</si>
  <si>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</si>
  <si>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</si>
  <si>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</si>
  <si>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</si>
  <si>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</si>
  <si>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</si>
  <si>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</si>
  <si>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</si>
  <si>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</si>
  <si>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</si>
  <si>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</si>
  <si>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</si>
  <si>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</si>
  <si>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</si>
  <si>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</si>
  <si>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</si>
  <si>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</si>
  <si>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</si>
  <si>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</si>
  <si>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</si>
  <si>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</si>
  <si>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</si>
  <si>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</si>
  <si>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</si>
  <si>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</si>
  <si>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</si>
  <si>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</si>
  <si>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</si>
  <si>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</si>
  <si>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</si>
  <si>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</si>
  <si>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</si>
  <si>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</si>
  <si>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</si>
  <si>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</si>
  <si>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</si>
  <si>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</si>
  <si>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</si>
  <si>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</si>
  <si>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</si>
  <si>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</si>
  <si>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</si>
  <si>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</si>
  <si>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</si>
  <si>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</si>
  <si>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</si>
  <si>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</si>
  <si>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</si>
  <si>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</si>
  <si>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</si>
  <si>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</si>
  <si>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</si>
  <si>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</si>
  <si>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</si>
  <si>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</si>
  <si>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</si>
  <si>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</si>
  <si>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</si>
  <si>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</si>
  <si>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</si>
  <si>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</si>
  <si>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</si>
  <si>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</si>
  <si>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</si>
  <si>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</si>
  <si>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</si>
  <si>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</si>
  <si>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</si>
  <si>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</si>
  <si>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</si>
  <si>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</si>
  <si>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</si>
  <si>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</si>
  <si>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</si>
  <si>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</si>
  <si>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</si>
  <si>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</si>
  <si>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</si>
  <si>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</si>
  <si>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</si>
  <si>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</si>
  <si>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</si>
  <si>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</si>
  <si>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</si>
  <si>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</si>
  <si>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</si>
  <si>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</si>
  <si>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</si>
  <si>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</si>
  <si>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</si>
  <si>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</si>
  <si>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</si>
  <si>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</si>
  <si>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</si>
  <si>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</si>
  <si>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</si>
  <si>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</si>
  <si>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</si>
  <si>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</si>
  <si>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</si>
  <si>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</si>
  <si>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</si>
  <si>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</si>
  <si>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</si>
  <si>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</si>
  <si>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</si>
  <si>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</si>
  <si>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</si>
  <si>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</si>
  <si>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</si>
  <si>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</si>
  <si>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</si>
  <si>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</si>
  <si>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</si>
  <si>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</si>
  <si>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</si>
  <si>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</si>
  <si>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</si>
  <si>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</si>
  <si>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</si>
  <si>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</si>
  <si>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</si>
  <si>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</si>
  <si>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</si>
  <si>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</si>
  <si>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</si>
  <si>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</si>
  <si>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</si>
  <si>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</si>
  <si>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</si>
  <si>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</si>
  <si>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</si>
  <si>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</si>
  <si>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</si>
  <si>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</si>
  <si>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</si>
  <si>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</si>
  <si>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</si>
  <si>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</si>
  <si>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</si>
  <si>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</si>
  <si>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</si>
  <si>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</si>
  <si>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</si>
  <si>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</si>
  <si>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</si>
  <si>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</si>
  <si>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</si>
  <si>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</si>
  <si>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</si>
  <si>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</si>
  <si>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</si>
  <si>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</si>
  <si>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</si>
  <si>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</si>
  <si>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</si>
  <si>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</si>
  <si>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</si>
  <si>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</si>
  <si>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</si>
  <si>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</si>
  <si>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</si>
  <si>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</si>
  <si>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</si>
  <si>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</si>
  <si>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</si>
  <si>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</si>
  <si>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</si>
  <si>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</si>
  <si>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</si>
  <si>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</si>
  <si>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</si>
  <si>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</si>
  <si>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</si>
  <si>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</si>
  <si>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</si>
  <si>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</si>
  <si>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</si>
  <si>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</si>
  <si>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</si>
  <si>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</si>
  <si>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</si>
  <si>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</si>
  <si>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</si>
  <si>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</si>
  <si>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</si>
  <si>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</si>
  <si>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</si>
  <si>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</si>
  <si>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</si>
  <si>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</si>
  <si>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</si>
  <si>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</si>
  <si>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</si>
  <si>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</si>
  <si>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</si>
  <si>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</si>
  <si>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</si>
  <si>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</si>
  <si>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</si>
  <si>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</si>
  <si>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</si>
  <si>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</si>
  <si>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</si>
  <si>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</si>
  <si>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</si>
  <si>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</si>
  <si>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</si>
  <si>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</si>
  <si>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</si>
  <si>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</si>
  <si>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</si>
  <si>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</si>
  <si>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</si>
  <si>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</si>
  <si>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</si>
  <si>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</si>
  <si>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</si>
  <si>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</si>
  <si>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</si>
  <si>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</si>
  <si>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</si>
  <si>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</si>
  <si>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</si>
  <si>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</si>
  <si>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</si>
  <si>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</si>
  <si>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</si>
  <si>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</si>
  <si>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</si>
  <si>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</si>
  <si>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</si>
  <si>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</si>
  <si>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</si>
  <si>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</si>
  <si>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</si>
  <si>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</si>
  <si>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</si>
  <si>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</si>
  <si>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</si>
  <si>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</si>
  <si>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</si>
  <si>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</si>
  <si>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</si>
  <si>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</si>
  <si>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</si>
  <si>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</si>
  <si>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</si>
  <si>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</si>
  <si>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</si>
  <si>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</si>
  <si>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</si>
  <si>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</si>
  <si>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</si>
  <si>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</si>
  <si>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</si>
  <si>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</si>
  <si>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</si>
  <si>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</si>
  <si>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</si>
  <si>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</si>
  <si>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</si>
  <si>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</si>
  <si>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</si>
  <si>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</si>
  <si>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</si>
  <si>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</si>
  <si>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</si>
  <si>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</si>
  <si>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</si>
  <si>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</si>
  <si>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</si>
  <si>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</si>
  <si>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</si>
  <si>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</si>
  <si>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</si>
  <si>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</si>
  <si>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</si>
  <si>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</si>
  <si>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</si>
  <si>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</si>
  <si>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</si>
  <si>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</si>
  <si>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</si>
  <si>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</si>
  <si>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</si>
  <si>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</si>
  <si>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</si>
  <si>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</si>
  <si>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</si>
  <si>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</si>
  <si>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</si>
  <si>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</si>
  <si>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</si>
  <si>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</si>
  <si>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</si>
  <si>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</si>
  <si>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</si>
  <si>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</si>
  <si>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</si>
  <si>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</si>
  <si>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</si>
  <si>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</si>
  <si>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</si>
  <si>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</si>
  <si>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</si>
  <si>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</si>
  <si>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</si>
  <si>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</si>
  <si>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</si>
  <si>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</si>
  <si>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</si>
  <si>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</si>
  <si>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</si>
  <si>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</si>
  <si>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</si>
  <si>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</si>
  <si>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</si>
  <si>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</si>
  <si>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</si>
  <si>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</si>
  <si>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</si>
  <si>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</si>
  <si>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</si>
  <si>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</si>
  <si>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</si>
  <si>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</si>
  <si>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</si>
  <si>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</si>
  <si>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</si>
  <si>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</si>
  <si>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</si>
  <si>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</si>
  <si>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</si>
  <si>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</si>
  <si>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</si>
  <si>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</si>
  <si>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</si>
  <si>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</si>
  <si>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</si>
  <si>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</si>
  <si>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</si>
  <si>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</si>
  <si>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</si>
  <si>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</si>
  <si>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</si>
  <si>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</si>
  <si>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</si>
  <si>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</si>
  <si>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</si>
  <si>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</si>
  <si>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</si>
  <si>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</si>
  <si>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</si>
  <si>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</si>
  <si>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</si>
  <si>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</si>
  <si>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</si>
  <si>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</si>
  <si>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</si>
  <si>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</si>
  <si>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</si>
  <si>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</si>
  <si>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</si>
  <si>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</si>
  <si>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</si>
  <si>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</si>
  <si>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</si>
  <si>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</si>
  <si>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</si>
  <si>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</si>
  <si>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</si>
  <si>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</si>
  <si>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</si>
  <si>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</si>
  <si>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</si>
  <si>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</si>
  <si>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</si>
  <si>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</si>
  <si>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</si>
  <si>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</si>
  <si>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</si>
  <si>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</si>
  <si>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</si>
  <si>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</si>
  <si>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</si>
  <si>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</si>
  <si>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</si>
  <si>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</si>
  <si>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</si>
  <si>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</si>
  <si>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</si>
  <si>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</si>
  <si>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</si>
  <si>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</si>
  <si>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</si>
  <si>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</si>
  <si>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</si>
  <si>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</si>
  <si>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</si>
  <si>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</si>
  <si>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</si>
  <si>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</si>
  <si>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</si>
  <si>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</si>
  <si>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</si>
  <si>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</si>
  <si>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</si>
  <si>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</si>
  <si>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</si>
  <si>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</si>
  <si>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</si>
  <si>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</si>
  <si>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</si>
  <si>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</si>
  <si>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</si>
  <si>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</si>
  <si>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</si>
  <si>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</si>
  <si>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</si>
  <si>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</si>
  <si>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</si>
  <si>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</si>
  <si>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</si>
  <si>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</si>
  <si>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</si>
  <si>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</si>
  <si>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</si>
  <si>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</si>
  <si>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</si>
  <si>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</si>
  <si>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</si>
  <si>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</si>
  <si>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</si>
  <si>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</si>
  <si>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</si>
  <si>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</si>
  <si>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</si>
  <si>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</si>
  <si>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</si>
  <si>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</si>
  <si>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</si>
  <si>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</si>
  <si>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</si>
  <si>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</si>
  <si>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</si>
  <si>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</si>
  <si>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</si>
  <si>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</si>
  <si>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</si>
  <si>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</si>
  <si>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</si>
  <si>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</si>
  <si>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</si>
  <si>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</si>
  <si>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</si>
  <si>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</si>
  <si>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</si>
  <si>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</si>
  <si>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</si>
  <si>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</si>
  <si>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</si>
  <si>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</si>
  <si>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</si>
  <si>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</si>
  <si>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</si>
  <si>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</si>
  <si>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</si>
  <si>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</si>
  <si>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</si>
  <si>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</si>
  <si>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</si>
  <si>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</si>
  <si>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</si>
  <si>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</si>
  <si>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</si>
  <si>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</si>
  <si>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</si>
  <si>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</si>
  <si>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</si>
  <si>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</si>
  <si>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</si>
  <si>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</si>
  <si>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</si>
  <si>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</si>
  <si>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</si>
  <si>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</si>
  <si>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</si>
  <si>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</si>
  <si>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</si>
  <si>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</si>
  <si>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</si>
  <si>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</si>
  <si>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</si>
  <si>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</si>
  <si>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</si>
  <si>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</si>
  <si>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</si>
  <si>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</si>
  <si>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</si>
  <si>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</si>
  <si>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</si>
  <si>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</si>
  <si>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</si>
  <si>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</si>
  <si>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</si>
  <si>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</si>
  <si>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</si>
  <si>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</si>
  <si>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</si>
  <si>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</si>
  <si>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</si>
  <si>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</si>
  <si>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</si>
  <si>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</si>
  <si>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</si>
  <si>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</si>
  <si>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</si>
  <si>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</si>
  <si>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</si>
  <si>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</si>
  <si>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</si>
  <si>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</si>
  <si>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</si>
  <si>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</si>
  <si>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</si>
  <si>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</si>
  <si>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</si>
  <si>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</si>
  <si>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</si>
  <si>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</si>
  <si>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</si>
  <si>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</si>
  <si>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</si>
  <si>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</si>
  <si>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</si>
  <si>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</si>
  <si>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</si>
  <si>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</si>
  <si>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</si>
  <si>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</si>
  <si>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</si>
  <si>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</si>
  <si>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</si>
  <si>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</si>
  <si>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</si>
  <si>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</si>
  <si>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</si>
  <si>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</si>
  <si>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</si>
  <si>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</si>
  <si>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</si>
  <si>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</si>
  <si>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</si>
  <si>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</si>
  <si>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</si>
  <si>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</si>
  <si>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</si>
  <si>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</si>
  <si>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</si>
  <si>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</si>
  <si>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</si>
  <si>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</si>
  <si>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</si>
  <si>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</si>
  <si>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</si>
  <si>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</si>
  <si>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</si>
  <si>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</si>
  <si>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</si>
  <si>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</si>
  <si>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</si>
  <si>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</si>
  <si>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</si>
  <si>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</si>
  <si>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</si>
  <si>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</si>
  <si>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</si>
  <si>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</si>
  <si>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</si>
  <si>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</si>
  <si>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</si>
  <si>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</si>
  <si>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</si>
  <si>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</si>
  <si>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</si>
  <si>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</si>
  <si>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</si>
  <si>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</si>
  <si>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</si>
  <si>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</si>
  <si>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</si>
  <si>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</si>
  <si>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</si>
  <si>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</si>
  <si>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</si>
  <si>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</si>
  <si>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</si>
  <si>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</si>
  <si>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</si>
  <si>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</si>
  <si>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</si>
  <si>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</si>
  <si>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</si>
  <si>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</si>
  <si>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</si>
  <si>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</si>
  <si>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</si>
  <si>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</si>
  <si>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</si>
  <si>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</si>
  <si>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</si>
  <si>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</si>
  <si>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</si>
  <si>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</si>
  <si>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</si>
  <si>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</si>
  <si>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</si>
  <si>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</si>
  <si>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</si>
  <si>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</si>
  <si>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</si>
  <si>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</si>
  <si>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</si>
  <si>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</si>
  <si>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</si>
  <si>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</si>
  <si>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</si>
  <si>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</si>
  <si>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</si>
  <si>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</si>
  <si>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</si>
  <si>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</si>
  <si>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</si>
  <si>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</si>
  <si>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</si>
  <si>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</si>
  <si>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</si>
  <si>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</si>
  <si>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</si>
  <si>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</si>
  <si>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</si>
  <si>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</si>
  <si>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</si>
  <si>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</si>
  <si>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</si>
  <si>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</si>
  <si>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</si>
  <si>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</si>
  <si>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</si>
  <si>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</si>
  <si>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</si>
  <si>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</si>
  <si>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</si>
  <si>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</si>
  <si>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</si>
  <si>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</si>
  <si>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</si>
  <si>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</si>
  <si>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</si>
  <si>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</si>
  <si>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</si>
  <si>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</si>
  <si>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</si>
  <si>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</si>
  <si>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</si>
  <si>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</si>
  <si>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</si>
  <si>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</si>
  <si>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</si>
  <si>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</si>
  <si>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</si>
  <si>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</si>
  <si>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</si>
  <si>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</si>
  <si>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</si>
  <si>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</si>
  <si>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</si>
  <si>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</si>
  <si>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</si>
  <si>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</si>
  <si>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</si>
  <si>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</si>
  <si>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</si>
  <si>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</si>
  <si>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</si>
  <si>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</si>
  <si>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</si>
  <si>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</si>
  <si>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</si>
  <si>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</si>
  <si>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</si>
  <si>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</si>
  <si>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</si>
  <si>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</si>
  <si>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</si>
  <si>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</si>
  <si>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</si>
  <si>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</si>
  <si>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</si>
  <si>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</si>
  <si>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</si>
  <si>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</si>
  <si>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</si>
  <si>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</si>
  <si>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</si>
  <si>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</si>
  <si>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</si>
  <si>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</si>
  <si>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</si>
  <si>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</si>
  <si>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</si>
  <si>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</si>
  <si>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</si>
  <si>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</si>
  <si>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</si>
  <si>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</si>
  <si>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</si>
  <si>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</si>
  <si>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</si>
  <si>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</si>
  <si>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</si>
  <si>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</si>
  <si>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</si>
  <si>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</si>
  <si>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</si>
  <si>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</si>
  <si>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</si>
  <si>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</si>
  <si>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</si>
  <si>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</si>
  <si>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</si>
  <si>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</si>
  <si>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</si>
  <si>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</si>
  <si>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</si>
  <si>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</si>
  <si>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</si>
  <si>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</si>
  <si>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</si>
  <si>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</si>
  <si>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</si>
  <si>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</si>
  <si>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</si>
  <si>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</si>
  <si>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</si>
  <si>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</si>
  <si>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</si>
  <si>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</si>
  <si>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</si>
  <si>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</si>
  <si>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</si>
  <si>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</si>
  <si>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</si>
  <si>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</si>
  <si>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</si>
  <si>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</si>
  <si>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</si>
  <si>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</si>
  <si>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</si>
  <si>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</si>
  <si>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</si>
  <si>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</si>
  <si>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</si>
  <si>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</si>
  <si>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</si>
  <si>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</si>
  <si>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</si>
  <si>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</si>
  <si>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</si>
  <si>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</si>
  <si>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</si>
  <si>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</si>
  <si>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</si>
  <si>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</si>
  <si>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</si>
  <si>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</si>
  <si>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</si>
  <si>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</si>
  <si>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</si>
  <si>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</si>
  <si>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</si>
  <si>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</si>
  <si>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</si>
  <si>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</si>
  <si>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</si>
  <si>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</si>
  <si>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</si>
  <si>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</si>
  <si>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</si>
  <si>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</si>
  <si>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</si>
  <si>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</si>
  <si>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</si>
  <si>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</si>
  <si>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</si>
  <si>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</si>
  <si>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</si>
  <si>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</si>
  <si>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</si>
  <si>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</si>
  <si>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</si>
  <si>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</si>
  <si>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</si>
  <si>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</si>
  <si>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</si>
  <si>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</si>
  <si>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</si>
  <si>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</si>
  <si>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</si>
  <si>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</si>
  <si>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</si>
  <si>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</si>
  <si>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</si>
  <si>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</si>
  <si>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</si>
  <si>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</si>
  <si>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</si>
  <si>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</si>
  <si>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</si>
  <si>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</si>
  <si>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</si>
  <si>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</si>
  <si>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</si>
  <si>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</si>
  <si>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</si>
  <si>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</si>
  <si>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</si>
  <si>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</si>
  <si>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</si>
  <si>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</si>
  <si>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</si>
  <si>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</si>
  <si>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</si>
  <si>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</si>
  <si>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</si>
  <si>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</si>
  <si>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</si>
  <si>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</si>
  <si>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</si>
  <si>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</si>
  <si>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</si>
  <si>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</si>
  <si>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</si>
  <si>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</si>
  <si>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</si>
  <si>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</si>
  <si>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</si>
  <si>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</si>
  <si>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</si>
  <si>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</si>
  <si>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</si>
  <si>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</si>
  <si>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</si>
  <si>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</si>
  <si>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</si>
  <si>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</si>
  <si>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</si>
  <si>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</si>
  <si>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</si>
  <si>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</si>
  <si>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</si>
  <si>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</si>
  <si>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</si>
  <si>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</si>
  <si>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</si>
  <si>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</si>
  <si>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</si>
  <si>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</si>
  <si>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</si>
  <si>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</si>
  <si>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</si>
  <si>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</si>
  <si>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</si>
  <si>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</si>
  <si>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</si>
  <si>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</si>
  <si>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</si>
  <si>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</si>
  <si>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</si>
  <si>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</si>
  <si>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</si>
  <si>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</si>
  <si>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</si>
  <si>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</si>
  <si>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</si>
  <si>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</si>
  <si>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</si>
  <si>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</si>
  <si>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</si>
  <si>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</si>
  <si>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</si>
  <si>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</si>
  <si>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</si>
  <si>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</si>
  <si>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</si>
  <si>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</si>
  <si>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</si>
  <si>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</si>
  <si>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</si>
  <si>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</si>
  <si>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</si>
  <si>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</si>
  <si>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</si>
  <si>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</si>
  <si>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</si>
  <si>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</si>
  <si>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</si>
  <si>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</si>
  <si>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</si>
  <si>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</si>
  <si>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</si>
  <si>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</si>
  <si>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</si>
  <si>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</si>
  <si>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</si>
  <si>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</si>
  <si>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</si>
  <si>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</si>
  <si>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</si>
  <si>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</si>
  <si>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</si>
  <si>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</si>
  <si>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</si>
  <si>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</si>
  <si>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</si>
  <si>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</si>
  <si>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</si>
  <si>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</si>
  <si>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</si>
  <si>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</si>
  <si>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</si>
  <si>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</si>
  <si>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</si>
  <si>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</si>
  <si>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</si>
  <si>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</si>
  <si>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</si>
  <si>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</si>
  <si>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</si>
  <si>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</si>
  <si>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</si>
  <si>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</si>
  <si>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</si>
  <si>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</si>
  <si>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</si>
  <si>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</si>
  <si>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</si>
  <si>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</si>
  <si>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</si>
  <si>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</si>
  <si>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</si>
  <si>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</si>
  <si>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</si>
  <si>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</si>
  <si>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</si>
  <si>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</si>
  <si>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</si>
  <si>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</si>
  <si>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</si>
  <si>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</si>
  <si>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</si>
  <si>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</si>
  <si>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</si>
  <si>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</si>
  <si>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</si>
  <si>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</si>
  <si>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</si>
  <si>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</si>
  <si>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</si>
  <si>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</si>
  <si>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</si>
  <si>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</si>
  <si>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</si>
  <si>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</si>
  <si>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</si>
  <si>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</si>
  <si>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</si>
  <si>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</si>
  <si>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</si>
  <si>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</si>
  <si>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</si>
  <si>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</si>
  <si>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</si>
  <si>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</si>
  <si>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</si>
  <si>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</si>
  <si>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</si>
  <si>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</si>
  <si>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</si>
  <si>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</si>
  <si>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</si>
  <si>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</si>
  <si>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</si>
  <si>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</si>
  <si>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</si>
  <si>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</si>
  <si>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</si>
  <si>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</si>
  <si>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</si>
  <si>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</si>
  <si>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</si>
  <si>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</si>
  <si>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</si>
  <si>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</si>
  <si>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</si>
  <si>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</si>
  <si>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</si>
  <si>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</si>
  <si>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</si>
  <si>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</si>
  <si>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</si>
  <si>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</si>
  <si>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</si>
  <si>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</si>
  <si>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</si>
  <si>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</si>
  <si>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</si>
  <si>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</si>
  <si>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</si>
  <si>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</si>
  <si>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</si>
  <si>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</si>
  <si>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</si>
  <si>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</si>
  <si>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</si>
  <si>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</si>
  <si>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</si>
  <si>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</si>
  <si>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</si>
  <si>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</si>
  <si>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</si>
  <si>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</si>
  <si>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</si>
  <si>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</si>
  <si>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</si>
  <si>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</si>
  <si>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</si>
  <si>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</si>
  <si>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</si>
  <si>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</si>
  <si>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</si>
  <si>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</si>
  <si>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</si>
  <si>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</si>
  <si>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</si>
  <si>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</si>
  <si>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</si>
  <si>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</si>
  <si>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</si>
  <si>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</si>
  <si>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</si>
  <si>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</si>
  <si>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</si>
  <si>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</si>
  <si>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</si>
  <si>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</si>
  <si>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</si>
  <si>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</si>
  <si>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</si>
  <si>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</si>
  <si>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</si>
  <si>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</si>
  <si>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</si>
  <si>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</si>
  <si>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</si>
  <si>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</si>
  <si>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</si>
  <si>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</si>
  <si>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</si>
  <si>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</si>
  <si>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</si>
  <si>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</si>
  <si>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</si>
  <si>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</si>
  <si>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</si>
  <si>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</si>
  <si>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</si>
  <si>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</si>
  <si>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</si>
  <si>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</si>
  <si>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</si>
  <si>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</si>
  <si>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</si>
  <si>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</si>
  <si>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</si>
  <si>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</si>
  <si>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</si>
  <si>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</si>
  <si>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</si>
  <si>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</si>
  <si>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</si>
  <si>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</si>
  <si>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</si>
  <si>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</si>
  <si>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</si>
  <si>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</si>
  <si>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</si>
  <si>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</si>
  <si>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</si>
  <si>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</si>
  <si>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</si>
  <si>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</si>
  <si>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</si>
  <si>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</si>
  <si>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</si>
  <si>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</si>
  <si>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</si>
  <si>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</si>
  <si>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</si>
  <si>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</si>
  <si>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</si>
  <si>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</si>
  <si>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</si>
  <si>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</si>
  <si>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</si>
  <si>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</si>
  <si>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</si>
  <si>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</si>
  <si>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</si>
  <si>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</si>
  <si>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</si>
  <si>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</si>
  <si>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</si>
  <si>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</si>
  <si>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</si>
  <si>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</si>
  <si>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</si>
  <si>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</si>
  <si>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</si>
  <si>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</si>
  <si>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</si>
  <si>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</si>
  <si>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</si>
  <si>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</si>
  <si>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</si>
  <si>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</si>
  <si>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</si>
  <si>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</si>
  <si>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</si>
  <si>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</si>
  <si>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</si>
  <si>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</si>
  <si>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</si>
  <si>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</si>
  <si>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</si>
  <si>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</si>
  <si>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</si>
  <si>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</si>
  <si>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</si>
  <si>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</si>
  <si>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</si>
  <si>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</si>
  <si>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</si>
  <si>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</si>
  <si>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</si>
  <si>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</si>
  <si>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</si>
  <si>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</si>
  <si>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</si>
  <si>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</si>
  <si>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</si>
  <si>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</si>
  <si>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</si>
  <si>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</si>
  <si>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</si>
  <si>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</si>
  <si>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</si>
  <si>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</si>
  <si>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</si>
  <si>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</si>
  <si>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</si>
  <si>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</si>
  <si>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</si>
  <si>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</si>
  <si>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</si>
  <si>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</si>
  <si>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</si>
  <si>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</si>
  <si>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</si>
  <si>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</si>
  <si>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</si>
  <si>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</si>
  <si>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</si>
  <si>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</si>
  <si>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</si>
  <si>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</si>
  <si>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</si>
  <si>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</si>
  <si>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</si>
  <si>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</si>
  <si>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</si>
  <si>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</si>
  <si>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</si>
  <si>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</si>
  <si>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</si>
  <si>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</si>
  <si>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</si>
  <si>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</si>
  <si>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</si>
  <si>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</si>
  <si>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</si>
  <si>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</si>
  <si>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</si>
  <si>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</si>
  <si>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</si>
  <si>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</si>
  <si>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</si>
  <si>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</si>
  <si>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</si>
  <si>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</si>
  <si>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</si>
  <si>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</si>
  <si>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</si>
  <si>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</si>
  <si>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</si>
  <si>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</si>
  <si>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</si>
  <si>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</si>
  <si>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</si>
  <si>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</si>
  <si>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</si>
  <si>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</si>
  <si>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</si>
  <si>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</si>
  <si>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</si>
  <si>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</si>
  <si>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</si>
  <si>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</si>
  <si>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</si>
  <si>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</si>
  <si>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</si>
  <si>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</si>
  <si>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</si>
  <si>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</si>
  <si>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</si>
  <si>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</si>
  <si>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</si>
  <si>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</si>
  <si>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</si>
  <si>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</si>
  <si>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</si>
  <si>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</si>
  <si>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</si>
  <si>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</si>
  <si>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</si>
  <si>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</si>
  <si>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</si>
  <si>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</si>
  <si>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</si>
  <si>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</si>
  <si>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</si>
  <si>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</si>
  <si>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</si>
  <si>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</si>
  <si>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</si>
  <si>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</si>
  <si>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</si>
  <si>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</si>
  <si>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</si>
  <si>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</si>
  <si>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</si>
  <si>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</si>
  <si>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</si>
  <si>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</si>
  <si>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</si>
  <si>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</si>
  <si>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</si>
  <si>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</si>
  <si>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</si>
  <si>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</si>
  <si>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</si>
  <si>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</si>
  <si>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</si>
  <si>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</si>
  <si>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</si>
  <si>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</si>
  <si>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</si>
  <si>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</si>
  <si>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</si>
  <si>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</si>
  <si>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</si>
  <si>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</si>
  <si>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</si>
  <si>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</si>
  <si>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</si>
  <si>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</si>
  <si>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</si>
  <si>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</si>
  <si>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</si>
  <si>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</si>
  <si>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</si>
  <si>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</si>
  <si>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</si>
  <si>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</si>
  <si>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</si>
  <si>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</si>
  <si>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</si>
  <si>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</si>
  <si>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</si>
  <si>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</si>
  <si>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</si>
  <si>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</si>
  <si>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</si>
  <si>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</si>
  <si>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</si>
  <si>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</si>
  <si>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</si>
  <si>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</si>
  <si>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</si>
  <si>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</si>
  <si>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</si>
  <si>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</si>
  <si>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</si>
  <si>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</si>
  <si>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</si>
  <si>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</si>
  <si>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</si>
  <si>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</si>
  <si>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</si>
  <si>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</si>
  <si>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</si>
  <si>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</si>
  <si>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</si>
  <si>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</si>
  <si>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</si>
  <si>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</si>
  <si>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</si>
  <si>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</si>
  <si>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</si>
  <si>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</si>
  <si>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</si>
  <si>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</si>
  <si>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</si>
  <si>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</si>
  <si>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</si>
  <si>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</si>
  <si>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</si>
  <si>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</si>
  <si>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</si>
  <si>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</si>
  <si>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</si>
  <si>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</si>
  <si>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</si>
  <si>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</si>
  <si>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</si>
  <si>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</si>
  <si>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</si>
  <si>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</si>
  <si>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</si>
  <si>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</si>
  <si>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</si>
  <si>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</si>
  <si>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</si>
  <si>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</si>
  <si>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</si>
  <si>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</si>
  <si>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</si>
  <si>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</si>
  <si>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</si>
  <si>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</si>
  <si>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</si>
  <si>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</si>
  <si>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</si>
  <si>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</si>
  <si>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</si>
  <si>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</si>
  <si>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</si>
  <si>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</si>
  <si>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</si>
  <si>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</si>
  <si>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</si>
  <si>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</si>
  <si>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</si>
  <si>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</si>
  <si>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</si>
  <si>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</si>
  <si>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</si>
  <si>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</si>
  <si>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</si>
  <si>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</si>
  <si>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</si>
  <si>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</si>
  <si>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</si>
  <si>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</si>
  <si>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</si>
  <si>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</si>
  <si>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</si>
  <si>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</si>
  <si>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</si>
  <si>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</si>
  <si>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</si>
  <si>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</si>
  <si>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</si>
  <si>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</si>
  <si>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</si>
  <si>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</si>
  <si>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</si>
  <si>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</si>
  <si>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</si>
  <si>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</si>
  <si>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</si>
  <si>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</si>
  <si>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</si>
  <si>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</si>
  <si>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</si>
  <si>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</si>
  <si>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</si>
  <si>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</si>
  <si>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</si>
  <si>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</si>
  <si>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</si>
  <si>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</si>
  <si>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</si>
  <si>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</si>
  <si>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</si>
  <si>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</si>
  <si>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</si>
  <si>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</si>
  <si>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</si>
  <si>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</si>
  <si>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</si>
  <si>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</si>
  <si>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</si>
  <si>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</si>
  <si>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</si>
  <si>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</si>
  <si>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</si>
  <si>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</si>
  <si>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</si>
  <si>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</si>
  <si>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</si>
  <si>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</si>
  <si>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</si>
  <si>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</si>
  <si>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</si>
  <si>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</si>
  <si>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</si>
  <si>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</si>
  <si>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</si>
  <si>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</si>
  <si>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</si>
  <si>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</si>
  <si>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</si>
  <si>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</si>
  <si>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</si>
  <si>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</si>
  <si>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</si>
  <si>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</si>
  <si>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</si>
  <si>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</si>
  <si>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</si>
  <si>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</si>
  <si>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</si>
  <si>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</si>
  <si>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</si>
  <si>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</si>
  <si>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</si>
  <si>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</si>
  <si>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</si>
  <si>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</si>
  <si>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</si>
  <si>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</si>
  <si>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</si>
  <si>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</si>
  <si>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</si>
  <si>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</si>
  <si>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</si>
  <si>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</si>
  <si>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</si>
  <si>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</si>
  <si>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</si>
  <si>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</si>
  <si>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</si>
  <si>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</si>
  <si>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</si>
  <si>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</si>
  <si>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</si>
  <si>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</si>
  <si>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</si>
  <si>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</si>
  <si>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</si>
  <si>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</si>
  <si>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</si>
  <si>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</si>
  <si>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</si>
  <si>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</si>
  <si>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</si>
  <si>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</si>
  <si>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</si>
  <si>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</si>
  <si>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</si>
  <si>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</si>
  <si>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</si>
  <si>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</si>
  <si>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</si>
  <si>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</si>
  <si>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</si>
  <si>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</si>
  <si>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</si>
  <si>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</si>
  <si>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</si>
  <si>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</si>
  <si>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</si>
  <si>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</si>
  <si>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</si>
  <si>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</si>
  <si>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</si>
  <si>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</si>
  <si>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</si>
  <si>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</si>
  <si>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</si>
  <si>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</si>
  <si>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</si>
  <si>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</si>
  <si>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</si>
  <si>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</si>
  <si>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</si>
  <si>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</si>
  <si>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</si>
  <si>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</si>
  <si>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</si>
  <si>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</si>
  <si>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</si>
  <si>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</si>
  <si>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</si>
  <si>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</si>
  <si>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</si>
  <si>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</si>
  <si>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</si>
  <si>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</si>
  <si>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</si>
  <si>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</si>
  <si>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</si>
  <si>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</si>
  <si>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</si>
  <si>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</si>
  <si>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</si>
  <si>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</si>
  <si>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</si>
  <si>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</si>
  <si>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</si>
  <si>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</si>
  <si>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</si>
  <si>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</si>
  <si>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</si>
  <si>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</si>
  <si>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</si>
  <si>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</si>
  <si>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</si>
  <si>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</si>
  <si>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</si>
  <si>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</si>
  <si>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</si>
  <si>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</si>
  <si>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</si>
  <si>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</si>
  <si>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</si>
  <si>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</si>
  <si>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</si>
  <si>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</si>
  <si>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</si>
  <si>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</si>
  <si>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</si>
  <si>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</si>
  <si>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</si>
  <si>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</si>
  <si>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</si>
  <si>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</si>
  <si>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</si>
  <si>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</si>
  <si>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</si>
  <si>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</si>
  <si>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</si>
  <si>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</si>
  <si>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</si>
  <si>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</si>
  <si>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</si>
  <si>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</si>
  <si>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</si>
  <si>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</si>
  <si>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</si>
  <si>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</si>
  <si>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</si>
  <si>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</si>
  <si>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</si>
  <si>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</si>
  <si>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</si>
  <si>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</si>
  <si>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</si>
  <si>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</si>
  <si>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</si>
  <si>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</si>
  <si>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</si>
  <si>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</si>
  <si>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</si>
  <si>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</si>
  <si>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</si>
  <si>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</si>
  <si>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</si>
  <si>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</si>
  <si>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</si>
  <si>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</si>
  <si>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</si>
  <si>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</si>
  <si>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</si>
  <si>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</si>
  <si>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</si>
  <si>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</si>
  <si>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</si>
  <si>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</si>
  <si>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</si>
  <si>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</si>
  <si>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</si>
  <si>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</si>
  <si>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</si>
  <si>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</si>
  <si>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</si>
  <si>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</si>
  <si>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</si>
  <si>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</si>
  <si>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</si>
  <si>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</si>
  <si>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</si>
  <si>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</si>
  <si>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</si>
  <si>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</si>
  <si>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</si>
  <si>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</si>
  <si>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</si>
  <si>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</si>
  <si>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</si>
  <si>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</si>
  <si>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</si>
  <si>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</si>
  <si>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</si>
  <si>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</si>
  <si>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</si>
  <si>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</si>
  <si>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</si>
  <si>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</si>
  <si>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</si>
  <si>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</si>
  <si>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</si>
  <si>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</si>
  <si>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</si>
  <si>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</si>
  <si>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</si>
  <si>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</si>
  <si>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</si>
  <si>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</si>
  <si>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</si>
  <si>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</si>
  <si>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</si>
  <si>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</si>
  <si>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</si>
  <si>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</si>
  <si>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</si>
  <si>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</si>
  <si>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</si>
  <si>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</si>
  <si>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</si>
  <si>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</si>
  <si>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</si>
  <si>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</si>
  <si>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</si>
  <si>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</si>
  <si>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</si>
  <si>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</si>
  <si>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</si>
  <si>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</si>
  <si>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</si>
  <si>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</si>
  <si>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</si>
  <si>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</si>
  <si>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</si>
  <si>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</si>
  <si>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</si>
  <si>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</si>
  <si>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</si>
  <si>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</si>
  <si>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</si>
  <si>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</si>
  <si>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</si>
  <si>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</si>
  <si>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</si>
  <si>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</si>
  <si>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</si>
  <si>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</si>
  <si>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</si>
  <si>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</si>
  <si>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</si>
  <si>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</si>
  <si>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</si>
  <si>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</si>
  <si>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</si>
  <si>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</si>
  <si>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</si>
  <si>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</si>
  <si>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</si>
  <si>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</si>
  <si>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</si>
  <si>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</si>
  <si>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</si>
  <si>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</si>
  <si>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</si>
  <si>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</si>
  <si>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</si>
  <si>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</si>
  <si>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</si>
  <si>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</si>
  <si>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</si>
  <si>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</si>
  <si>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</si>
  <si>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</si>
  <si>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</si>
  <si>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</si>
  <si>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</si>
  <si>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</si>
  <si>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</si>
  <si>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</si>
  <si>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</si>
  <si>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</si>
  <si>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</si>
  <si>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</si>
  <si>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</si>
  <si>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</si>
  <si>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</si>
  <si>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</si>
  <si>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</si>
  <si>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</si>
  <si>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</si>
  <si>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</si>
  <si>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</si>
  <si>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</si>
  <si>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</si>
  <si>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</si>
  <si>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</si>
  <si>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</si>
  <si>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</si>
  <si>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</si>
  <si>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</si>
  <si>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</si>
  <si>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</si>
  <si>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</si>
  <si>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</si>
  <si>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</si>
  <si>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</si>
  <si>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</si>
  <si>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</si>
  <si>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</si>
  <si>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</si>
  <si>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</si>
  <si>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</si>
  <si>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</si>
  <si>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</si>
  <si>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</si>
  <si>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</si>
  <si>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</si>
  <si>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</si>
  <si>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</si>
  <si>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</si>
  <si>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</si>
  <si>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</si>
  <si>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</si>
  <si>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</si>
  <si>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</si>
  <si>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</si>
  <si>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</si>
  <si>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</si>
  <si>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</si>
  <si>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</si>
  <si>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</si>
  <si>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</si>
  <si>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</si>
  <si>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</si>
  <si>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</si>
  <si>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</si>
  <si>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</si>
  <si>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</si>
  <si>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</si>
  <si>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</si>
  <si>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</si>
  <si>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</si>
  <si>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</si>
  <si>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</si>
  <si>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</si>
  <si>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</si>
  <si>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</si>
  <si>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</si>
  <si>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</si>
  <si>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</si>
  <si>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</si>
  <si>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</si>
  <si>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</si>
  <si>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</si>
  <si>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</si>
  <si>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</si>
  <si>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</si>
  <si>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</si>
  <si>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</si>
  <si>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</si>
  <si>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</si>
  <si>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</si>
  <si>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</si>
  <si>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</si>
  <si>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</si>
  <si>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</si>
  <si>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</si>
  <si>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</si>
  <si>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</si>
  <si>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</si>
  <si>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</si>
  <si>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</si>
  <si>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</si>
  <si>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</si>
  <si>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</si>
  <si>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</si>
  <si>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</si>
  <si>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</si>
  <si>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</si>
  <si>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</si>
  <si>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</si>
  <si>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</si>
  <si>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</si>
  <si>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</si>
  <si>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</si>
  <si>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</si>
  <si>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</si>
  <si>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</si>
  <si>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</si>
  <si>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</si>
  <si>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</si>
  <si>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</si>
  <si>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</si>
  <si>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</si>
  <si>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</si>
  <si>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</si>
  <si>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</si>
  <si>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</si>
  <si>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</si>
  <si>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</si>
  <si>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</si>
  <si>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</si>
  <si>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</si>
  <si>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</si>
  <si>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</si>
  <si>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</si>
  <si>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</si>
  <si>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</si>
  <si>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</si>
  <si>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</si>
  <si>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</si>
  <si>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</si>
  <si>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</si>
  <si>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</si>
  <si>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</si>
  <si>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</si>
  <si>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</si>
  <si>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</si>
  <si>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</si>
  <si>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</si>
  <si>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</si>
  <si>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</si>
  <si>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</si>
  <si>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</si>
  <si>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</si>
  <si>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</si>
  <si>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</si>
  <si>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</si>
  <si>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</si>
  <si>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</si>
  <si>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</si>
  <si>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</si>
  <si>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</si>
  <si>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</si>
  <si>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</si>
  <si>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</si>
  <si>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</si>
  <si>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</si>
  <si>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</si>
  <si>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</si>
  <si>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</si>
  <si>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</si>
  <si>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</si>
  <si>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</si>
  <si>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</si>
  <si>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</si>
  <si>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</si>
  <si>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</si>
  <si>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</si>
  <si>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</si>
  <si>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</si>
  <si>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</si>
  <si>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</si>
  <si>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</si>
  <si>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</si>
  <si>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</si>
  <si>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</si>
  <si>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</si>
  <si>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</si>
  <si>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</si>
  <si>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</si>
  <si>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</si>
  <si>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</si>
  <si>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</si>
  <si>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</si>
  <si>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</si>
  <si>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</si>
  <si>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</si>
  <si>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</si>
  <si>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</si>
  <si>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</si>
  <si>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</si>
  <si>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</si>
  <si>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</si>
  <si>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</si>
  <si>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</si>
  <si>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</si>
  <si>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</si>
  <si>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</si>
  <si>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</si>
  <si>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</si>
  <si>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</si>
  <si>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</si>
  <si>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</si>
  <si>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</si>
  <si>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</si>
  <si>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</si>
  <si>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</si>
  <si>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</si>
  <si>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</si>
  <si>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</si>
  <si>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</si>
  <si>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</si>
  <si>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</si>
  <si>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</si>
  <si>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</si>
  <si>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</si>
  <si>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</si>
  <si>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</si>
  <si>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</si>
  <si>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</si>
  <si>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</si>
  <si>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</si>
  <si>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</si>
  <si>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</si>
  <si>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</si>
  <si>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</si>
  <si>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</si>
  <si>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</si>
  <si>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</si>
  <si>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</si>
  <si>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</si>
  <si>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</si>
  <si>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</si>
  <si>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</si>
  <si>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</si>
  <si>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</si>
  <si>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</si>
  <si>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</si>
  <si>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</si>
  <si>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</si>
  <si>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</si>
  <si>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</si>
  <si>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</si>
  <si>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</si>
  <si>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</si>
  <si>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</si>
  <si>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</si>
  <si>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</si>
  <si>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</si>
  <si>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</si>
  <si>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</si>
  <si>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</si>
  <si>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</si>
  <si>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</si>
  <si>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</si>
  <si>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</si>
  <si>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</si>
  <si>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</si>
  <si>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</si>
  <si>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</si>
  <si>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</si>
  <si>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</si>
  <si>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</si>
  <si>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</si>
  <si>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</si>
  <si>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</si>
  <si>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</si>
  <si>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</si>
  <si>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</si>
  <si>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</si>
  <si>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</si>
  <si>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</si>
  <si>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</si>
  <si>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</si>
  <si>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</si>
  <si>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</si>
  <si>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</si>
  <si>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</si>
  <si>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</si>
  <si>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</si>
  <si>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</si>
  <si>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</si>
  <si>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</si>
  <si>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</si>
  <si>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</si>
  <si>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</si>
  <si>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</si>
  <si>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</si>
  <si>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</si>
  <si>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</si>
  <si>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</si>
  <si>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</si>
  <si>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</si>
  <si>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</si>
  <si>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</si>
  <si>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</si>
  <si>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</si>
  <si>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</si>
  <si>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</si>
  <si>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</si>
  <si>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</si>
  <si>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</si>
  <si>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</si>
  <si>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</si>
  <si>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</si>
  <si>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</si>
  <si>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</si>
  <si>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</si>
  <si>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</si>
  <si>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</si>
  <si>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</si>
  <si>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</si>
  <si>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</si>
  <si>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</si>
  <si>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</si>
  <si>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</si>
  <si>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</si>
  <si>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</si>
  <si>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</si>
  <si>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</si>
  <si>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</si>
  <si>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</si>
  <si>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</si>
  <si>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</si>
  <si>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</si>
  <si>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</si>
  <si>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</si>
  <si>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</si>
  <si>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</si>
  <si>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</si>
  <si>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</si>
  <si>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</si>
  <si>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</si>
  <si>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</si>
  <si>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</si>
  <si>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</si>
  <si>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</si>
  <si>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</si>
  <si>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</si>
  <si>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</si>
  <si>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</si>
  <si>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</si>
  <si>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</si>
  <si>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</si>
  <si>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</si>
  <si>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</si>
  <si>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</si>
  <si>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</si>
  <si>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</si>
  <si>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</si>
  <si>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</si>
  <si>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</si>
  <si>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</si>
  <si>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</si>
  <si>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</si>
  <si>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</si>
  <si>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</si>
  <si>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</si>
  <si>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</si>
  <si>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</si>
  <si>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</si>
  <si>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</si>
  <si>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</si>
  <si>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</si>
  <si>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</si>
  <si>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</si>
  <si>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</si>
  <si>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</si>
  <si>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</si>
  <si>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</si>
  <si>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</si>
  <si>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</si>
  <si>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</si>
  <si>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</si>
  <si>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</si>
  <si>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</si>
  <si>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</si>
  <si>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</si>
  <si>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</si>
  <si>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</si>
  <si>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</si>
  <si>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</si>
  <si>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</si>
  <si>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</si>
  <si>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</si>
  <si>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</si>
  <si>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</si>
  <si>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</si>
  <si>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</si>
  <si>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</si>
  <si>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</si>
  <si>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</si>
  <si>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</si>
  <si>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</si>
  <si>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</si>
  <si>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</si>
  <si>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</si>
  <si>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</si>
  <si>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</si>
  <si>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</si>
  <si>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</si>
  <si>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</si>
  <si>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</si>
  <si>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</si>
  <si>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</si>
  <si>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</si>
  <si>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</si>
  <si>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</si>
  <si>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</si>
  <si>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</si>
  <si>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</si>
  <si>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</si>
  <si>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</si>
  <si>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</si>
  <si>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</si>
  <si>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</si>
  <si>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</si>
  <si>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</si>
  <si>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</si>
  <si>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</si>
  <si>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</si>
  <si>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</si>
  <si>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</si>
  <si>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</si>
  <si>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</si>
  <si>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</si>
  <si>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</si>
  <si>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</si>
  <si>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</si>
  <si>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</si>
  <si>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</si>
  <si>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</si>
  <si>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</si>
  <si>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</si>
  <si>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</si>
  <si>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</si>
  <si>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</si>
  <si>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</si>
  <si>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</si>
  <si>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</si>
  <si>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</si>
  <si>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</si>
  <si>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</si>
  <si>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</si>
  <si>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</si>
  <si>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</si>
  <si>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</si>
  <si>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</si>
  <si>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</si>
  <si>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</si>
  <si>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</si>
  <si>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</si>
  <si>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</si>
  <si>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</si>
  <si>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</si>
  <si>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</si>
  <si>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</si>
  <si>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</si>
  <si>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</si>
  <si>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</si>
  <si>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</si>
  <si>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</si>
  <si>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</si>
  <si>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</si>
  <si>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</si>
  <si>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</si>
  <si>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</si>
  <si>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</si>
  <si>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</si>
  <si>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</si>
  <si>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</si>
  <si>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</si>
  <si>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</si>
  <si>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</si>
  <si>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</si>
  <si>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</si>
  <si>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</si>
  <si>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</si>
  <si>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</si>
  <si>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</si>
  <si>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</si>
  <si>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</si>
  <si>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</si>
  <si>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</si>
  <si>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</si>
  <si>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</si>
  <si>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</si>
  <si>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</si>
  <si>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</si>
  <si>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</si>
  <si>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</si>
  <si>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</si>
  <si>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</si>
  <si>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</si>
  <si>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</si>
  <si>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</si>
  <si>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</si>
  <si>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</si>
  <si>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</si>
  <si>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</si>
  <si>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</si>
  <si>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</si>
  <si>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</si>
  <si>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</si>
  <si>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</si>
  <si>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</si>
  <si>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</si>
  <si>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</si>
  <si>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</si>
  <si>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</si>
  <si>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</si>
  <si>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</si>
  <si>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</si>
  <si>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</si>
  <si>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</si>
  <si>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</si>
  <si>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</si>
  <si>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</si>
  <si>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</si>
  <si>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</si>
  <si>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</si>
  <si>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</si>
  <si>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</si>
  <si>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</si>
  <si>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</si>
  <si>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</si>
  <si>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</si>
  <si>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</si>
  <si>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</si>
  <si>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</si>
  <si>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</si>
  <si>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</si>
  <si>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</si>
  <si>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</si>
  <si>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</si>
  <si>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</si>
  <si>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</si>
  <si>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</si>
  <si>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</si>
  <si>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</si>
  <si>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</si>
  <si>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</si>
  <si>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</si>
  <si>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</si>
  <si>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</si>
  <si>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</si>
  <si>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</si>
  <si>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</si>
  <si>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</si>
  <si>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</si>
  <si>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</si>
  <si>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</si>
  <si>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</si>
  <si>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</si>
  <si>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</si>
  <si>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</si>
  <si>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</si>
  <si>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</si>
  <si>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</si>
  <si>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</si>
  <si>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</si>
  <si>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</si>
  <si>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</si>
  <si>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</si>
  <si>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</si>
  <si>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</si>
  <si>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</si>
  <si>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</si>
  <si>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</si>
  <si>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</si>
  <si>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</si>
  <si>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</si>
  <si>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</si>
  <si>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</si>
  <si>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</si>
  <si>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</si>
  <si>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</si>
  <si>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</si>
  <si>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</si>
  <si>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</si>
  <si>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</si>
  <si>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</si>
  <si>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</si>
  <si>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</si>
  <si>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</si>
  <si>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</si>
  <si>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</si>
  <si>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</si>
  <si>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</si>
  <si>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</si>
  <si>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</si>
  <si>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</si>
  <si>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</si>
  <si>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</si>
  <si>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</si>
  <si>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</si>
  <si>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</si>
  <si>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</si>
  <si>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</si>
  <si>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</si>
  <si>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</si>
  <si>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</si>
  <si>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</si>
  <si>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</si>
  <si>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</si>
  <si>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</si>
  <si>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</si>
  <si>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</si>
  <si>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</si>
  <si>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</si>
  <si>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</si>
  <si>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</si>
  <si>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</si>
  <si>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</si>
  <si>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</si>
  <si>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</si>
  <si>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</si>
  <si>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</si>
  <si>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</si>
  <si>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</si>
  <si>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</si>
  <si>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</si>
  <si>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</si>
  <si>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</si>
  <si>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</si>
  <si>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</si>
  <si>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</si>
  <si>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</si>
  <si>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</si>
  <si>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</si>
  <si>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</si>
  <si>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</si>
  <si>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</si>
  <si>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</si>
  <si>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</si>
  <si>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</si>
  <si>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</si>
  <si>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</si>
  <si>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</si>
  <si>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</si>
  <si>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</si>
  <si>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</si>
  <si>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</si>
  <si>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</si>
  <si>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</si>
  <si>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</si>
  <si>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</si>
  <si>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</si>
  <si>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</si>
  <si>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</si>
  <si>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</si>
  <si>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</si>
  <si>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</si>
  <si>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</si>
  <si>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</si>
  <si>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</si>
  <si>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</si>
  <si>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</si>
  <si>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</si>
  <si>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</si>
  <si>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</si>
  <si>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</si>
  <si>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</si>
  <si>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</si>
  <si>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</si>
  <si>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</si>
  <si>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</si>
  <si>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</si>
  <si>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</si>
  <si>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</si>
  <si>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</si>
  <si>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</si>
  <si>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</si>
  <si>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</si>
  <si>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</si>
  <si>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</si>
  <si>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</si>
  <si>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</si>
  <si>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</si>
  <si>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</si>
  <si>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</si>
  <si>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</si>
  <si>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</si>
  <si>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</si>
  <si>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</si>
  <si>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</si>
  <si>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</si>
  <si>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</si>
  <si>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</si>
  <si>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</si>
  <si>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</si>
  <si>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</si>
  <si>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</si>
  <si>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</si>
  <si>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</si>
  <si>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</si>
  <si>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</si>
  <si>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</si>
  <si>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</si>
  <si>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</si>
  <si>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</si>
  <si>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</si>
  <si>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</si>
  <si>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</si>
  <si>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</si>
  <si>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</si>
  <si>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</si>
  <si>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</si>
  <si>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</si>
  <si>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</si>
  <si>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</si>
  <si>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</si>
  <si>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</si>
  <si>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</si>
  <si>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</si>
  <si>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</si>
  <si>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</si>
  <si>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</si>
  <si>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</si>
  <si>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</si>
  <si>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</si>
  <si>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</si>
  <si>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</si>
  <si>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</si>
  <si>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</si>
  <si>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</si>
  <si>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</si>
  <si>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</si>
  <si>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</si>
  <si>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</si>
  <si>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</si>
  <si>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</si>
  <si>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</si>
  <si>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</si>
  <si>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</si>
  <si>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</si>
  <si>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</si>
  <si>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</si>
  <si>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</si>
  <si>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</si>
  <si>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</si>
  <si>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</si>
  <si>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</si>
  <si>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</si>
  <si>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</si>
  <si>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</si>
  <si>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</si>
  <si>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</si>
  <si>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</si>
  <si>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</si>
  <si>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</si>
  <si>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</si>
  <si>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</si>
  <si>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</si>
  <si>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</si>
  <si>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</si>
  <si>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</si>
  <si>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</si>
  <si>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</si>
  <si>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</si>
  <si>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</si>
  <si>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</si>
  <si>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</si>
  <si>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</si>
  <si>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</si>
  <si>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</si>
  <si>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</si>
  <si>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</si>
  <si>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</si>
  <si>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</si>
  <si>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</si>
  <si>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</si>
  <si>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</si>
  <si>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</si>
  <si>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</si>
  <si>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</si>
  <si>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</si>
  <si>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</si>
  <si>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</si>
  <si>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</si>
  <si>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</si>
  <si>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</si>
  <si>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</si>
  <si>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</si>
  <si>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</si>
  <si>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</si>
  <si>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</si>
  <si>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</si>
  <si>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</si>
  <si>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</si>
  <si>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</si>
  <si>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</si>
  <si>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</si>
  <si>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</si>
  <si>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</si>
  <si>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</si>
  <si>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</si>
  <si>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</si>
  <si>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</si>
  <si>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</si>
  <si>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</si>
  <si>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</si>
  <si>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</si>
  <si>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</si>
  <si>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</si>
  <si>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</si>
  <si>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</si>
  <si>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</si>
  <si>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</si>
  <si>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</si>
  <si>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</si>
  <si>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</si>
  <si>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</si>
  <si>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</si>
  <si>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</si>
  <si>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</si>
  <si>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</si>
  <si>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</si>
  <si>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</si>
  <si>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</si>
  <si>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</si>
  <si>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</si>
  <si>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</si>
  <si>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</si>
  <si>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</si>
  <si>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</si>
  <si>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</si>
  <si>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</si>
  <si>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</si>
  <si>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</si>
  <si>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</si>
  <si>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</si>
  <si>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</si>
  <si>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</si>
  <si>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</si>
  <si>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</si>
  <si>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</si>
  <si>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</si>
  <si>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</si>
  <si>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</si>
  <si>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</si>
  <si>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</si>
  <si>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</si>
  <si>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</si>
  <si>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</si>
  <si>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</si>
  <si>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</si>
  <si>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</si>
  <si>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</si>
  <si>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</si>
  <si>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</si>
  <si>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</si>
  <si>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</si>
  <si>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</si>
  <si>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</si>
  <si>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</si>
  <si>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</si>
  <si>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</si>
  <si>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</si>
  <si>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</si>
  <si>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</si>
  <si>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</si>
  <si>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</si>
  <si>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</si>
  <si>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</si>
  <si>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</si>
  <si>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</si>
  <si>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</si>
  <si>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</si>
  <si>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</si>
  <si>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</si>
  <si>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</si>
  <si>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</si>
  <si>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</si>
  <si>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</si>
  <si>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</si>
  <si>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</si>
  <si>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</si>
  <si>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</si>
  <si>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</si>
  <si>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</si>
  <si>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</si>
  <si>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</si>
  <si>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</si>
  <si>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</si>
  <si>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</si>
  <si>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</si>
  <si>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</si>
  <si>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</si>
  <si>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</si>
  <si>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</si>
  <si>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</si>
  <si>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</si>
  <si>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</si>
  <si>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</si>
  <si>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</si>
  <si>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</si>
  <si>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</si>
  <si>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</si>
  <si>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</si>
  <si>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</si>
  <si>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</si>
  <si>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</si>
  <si>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</si>
  <si>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</si>
  <si>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</si>
  <si>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</si>
  <si>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</si>
  <si>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</si>
  <si>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</si>
  <si>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</si>
  <si>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</si>
  <si>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</si>
  <si>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</si>
  <si>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</si>
  <si>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</si>
  <si>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</si>
  <si>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</si>
  <si>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</si>
  <si>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</si>
  <si>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</si>
  <si>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</si>
  <si>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</si>
  <si>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</si>
  <si>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</si>
  <si>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</si>
  <si>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</si>
  <si>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</si>
  <si>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</si>
  <si>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</si>
  <si>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</si>
  <si>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</si>
  <si>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</si>
  <si>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</si>
  <si>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</si>
  <si>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</si>
  <si>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</si>
  <si>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</si>
  <si>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</si>
  <si>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</si>
  <si>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</si>
  <si>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</si>
  <si>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</si>
  <si>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</si>
  <si>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</si>
  <si>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</si>
  <si>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</si>
  <si>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</si>
  <si>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</si>
  <si>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</si>
  <si>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</si>
  <si>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</si>
  <si>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</si>
  <si>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</si>
  <si>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</si>
  <si>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</si>
  <si>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</si>
  <si>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</si>
  <si>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</si>
  <si>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</si>
  <si>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</si>
  <si>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</si>
  <si>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</si>
  <si>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</si>
  <si>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</si>
  <si>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</si>
  <si>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</si>
  <si>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</si>
  <si>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</si>
  <si>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</si>
  <si>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</si>
  <si>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</si>
  <si>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</si>
  <si>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</si>
  <si>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</si>
  <si>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</si>
  <si>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</si>
  <si>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</si>
  <si>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</si>
  <si>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</si>
  <si>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</si>
  <si>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</si>
  <si>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</si>
  <si>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</si>
  <si>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</si>
  <si>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</si>
  <si>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</si>
  <si>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</si>
  <si>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</si>
  <si>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</si>
  <si>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</si>
  <si>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</si>
  <si>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</si>
  <si>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</si>
  <si>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</si>
  <si>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</si>
  <si>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</si>
  <si>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</si>
  <si>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</si>
  <si>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</si>
  <si>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</si>
  <si>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</si>
  <si>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</si>
  <si>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</si>
  <si>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</si>
  <si>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</si>
  <si>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</si>
  <si>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</si>
  <si>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</si>
  <si>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</si>
  <si>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</si>
  <si>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</si>
  <si>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</si>
  <si>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</si>
  <si>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</si>
  <si>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</si>
  <si>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</si>
  <si>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</si>
  <si>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</si>
  <si>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</si>
  <si>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</si>
  <si>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</si>
  <si>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</si>
  <si>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</si>
  <si>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</si>
  <si>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</si>
  <si>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</si>
  <si>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</si>
  <si>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</si>
  <si>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</si>
  <si>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</si>
  <si>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</si>
  <si>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</si>
  <si>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</si>
  <si>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</si>
  <si>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</si>
  <si>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</si>
  <si>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</si>
  <si>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</si>
  <si>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</si>
  <si>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</si>
  <si>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</si>
  <si>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</si>
  <si>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</si>
  <si>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</si>
  <si>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</si>
  <si>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</si>
  <si>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</si>
  <si>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</si>
  <si>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</si>
  <si>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</si>
  <si>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</si>
  <si>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</si>
  <si>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</si>
  <si>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</si>
  <si>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</si>
  <si>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</si>
  <si>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</si>
  <si>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</si>
  <si>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</si>
  <si>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</si>
  <si>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</si>
  <si>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</si>
  <si>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</si>
  <si>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</si>
  <si>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</si>
  <si>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</si>
  <si>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</si>
  <si>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</si>
  <si>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</si>
  <si>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</si>
  <si>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</si>
  <si>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</si>
  <si>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</si>
  <si>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</si>
  <si>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</si>
  <si>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</si>
  <si>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</si>
  <si>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</si>
  <si>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</si>
  <si>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</si>
  <si>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</si>
  <si>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</si>
  <si>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</si>
  <si>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</si>
  <si>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</si>
  <si>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</si>
  <si>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</si>
  <si>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</si>
  <si>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</si>
  <si>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</si>
  <si>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</si>
  <si>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</si>
  <si>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</si>
  <si>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</si>
  <si>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</si>
  <si>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</si>
  <si>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</si>
  <si>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</si>
  <si>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</si>
  <si>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</si>
  <si>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</si>
  <si>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</si>
  <si>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</si>
  <si>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</si>
  <si>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</si>
  <si>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</si>
  <si>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</si>
  <si>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</si>
  <si>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</si>
  <si>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</si>
  <si>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</si>
  <si>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</si>
  <si>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</si>
  <si>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</si>
  <si>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</si>
  <si>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</si>
  <si>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</si>
  <si>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</si>
  <si>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</si>
  <si>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</si>
  <si>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</si>
  <si>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</si>
  <si>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</si>
  <si>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</si>
  <si>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</si>
  <si>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</si>
  <si>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</si>
  <si>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</si>
  <si>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</si>
  <si>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</si>
  <si>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</si>
  <si>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</si>
  <si>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</si>
  <si>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</si>
  <si>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</si>
  <si>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</si>
  <si>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</si>
  <si>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</si>
  <si>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</si>
  <si>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</si>
  <si>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</si>
  <si>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</si>
  <si>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</si>
  <si>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</si>
  <si>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</si>
  <si>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</si>
  <si>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</si>
  <si>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</si>
  <si>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</si>
  <si>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</si>
  <si>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</si>
  <si>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</si>
  <si>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</si>
  <si>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</si>
  <si>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</si>
  <si>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</si>
  <si>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</si>
  <si>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</si>
  <si>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</si>
  <si>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</si>
  <si>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</si>
  <si>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</si>
  <si>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</si>
  <si>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</si>
  <si>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</si>
  <si>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</si>
  <si>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</si>
  <si>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</si>
  <si>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</si>
  <si>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</si>
  <si>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</si>
  <si>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</si>
  <si>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</si>
  <si>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</si>
  <si>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</si>
  <si>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</si>
  <si>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</si>
  <si>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</si>
  <si>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</si>
  <si>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</si>
  <si>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</si>
  <si>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</si>
  <si>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</si>
  <si>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</si>
  <si>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</si>
  <si>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</si>
  <si>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</si>
  <si>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</si>
  <si>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</si>
  <si>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</si>
  <si>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</si>
  <si>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</si>
  <si>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</si>
  <si>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</si>
  <si>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</si>
  <si>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</si>
  <si>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</si>
  <si>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</si>
  <si>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</si>
  <si>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</si>
  <si>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</si>
  <si>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</si>
  <si>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</si>
  <si>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</si>
  <si>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</si>
  <si>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</si>
  <si>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</si>
  <si>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</si>
  <si>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</si>
  <si>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</si>
  <si>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</si>
  <si>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</si>
  <si>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</si>
  <si>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</si>
  <si>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</si>
  <si>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</si>
  <si>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</si>
  <si>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</si>
  <si>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</si>
  <si>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</si>
  <si>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</si>
  <si>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</si>
  <si>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</si>
  <si>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</si>
  <si>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</si>
  <si>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</si>
  <si>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</si>
  <si>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</si>
  <si>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</si>
  <si>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</si>
  <si>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</si>
  <si>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</si>
  <si>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</si>
  <si>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</si>
  <si>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</si>
  <si>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</si>
  <si>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</si>
  <si>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</si>
  <si>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</si>
  <si>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</si>
  <si>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</si>
  <si>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</si>
  <si>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</si>
  <si>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</si>
  <si>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</si>
  <si>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</si>
  <si>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</si>
  <si>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</si>
  <si>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</si>
  <si>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</si>
  <si>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</si>
  <si>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</si>
  <si>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</si>
  <si>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</si>
  <si>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</si>
  <si>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</si>
  <si>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</si>
  <si>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</si>
  <si>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</si>
  <si>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</si>
  <si>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</si>
  <si>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</si>
  <si>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</si>
  <si>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</si>
  <si>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</si>
  <si>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</si>
  <si>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</si>
  <si>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</si>
  <si>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</si>
  <si>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</si>
  <si>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</si>
  <si>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</si>
  <si>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</si>
  <si>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</si>
  <si>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</si>
  <si>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</si>
  <si>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</si>
  <si>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</si>
  <si>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</si>
  <si>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</si>
  <si>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</si>
  <si>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</si>
  <si>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</si>
  <si>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</si>
  <si>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</si>
  <si>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</si>
  <si>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</si>
  <si>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</si>
  <si>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</si>
  <si>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</si>
  <si>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</si>
  <si>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</si>
  <si>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</si>
  <si>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</si>
  <si>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</si>
  <si>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</si>
  <si>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</si>
  <si>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</si>
  <si>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</si>
  <si>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</si>
  <si>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</si>
  <si>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</si>
  <si>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</si>
  <si>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</si>
  <si>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</si>
  <si>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</si>
  <si>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</si>
  <si>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</si>
  <si>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</si>
  <si>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</si>
  <si>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</si>
  <si>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</si>
  <si>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</si>
  <si>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</si>
  <si>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</si>
  <si>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</si>
  <si>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</si>
  <si>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</si>
  <si>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</si>
  <si>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</si>
  <si>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</si>
  <si>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</si>
  <si>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</si>
  <si>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</si>
  <si>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</si>
  <si>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</si>
  <si>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</si>
  <si>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</si>
  <si>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</si>
  <si>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</si>
  <si>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</si>
  <si>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</si>
  <si>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</si>
  <si>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</si>
  <si>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</si>
  <si>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</si>
  <si>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</si>
  <si>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</si>
  <si>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</si>
  <si>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</si>
  <si>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</si>
  <si>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</si>
  <si>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</si>
  <si>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</si>
  <si>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</si>
  <si>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</si>
  <si>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</si>
  <si>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</si>
  <si>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</si>
  <si>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</si>
  <si>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</si>
  <si>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</si>
  <si>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</si>
  <si>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</si>
  <si>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</si>
  <si>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</si>
  <si>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</si>
  <si>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</si>
  <si>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</si>
  <si>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</si>
  <si>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</si>
  <si>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</si>
  <si>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</si>
  <si>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</si>
  <si>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</si>
  <si>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</si>
  <si>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</si>
  <si>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</si>
  <si>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</si>
  <si>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</si>
  <si>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</si>
  <si>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</si>
  <si>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</si>
  <si>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</si>
  <si>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</si>
  <si>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</si>
  <si>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</si>
  <si>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</si>
  <si>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</si>
  <si>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</si>
  <si>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</si>
  <si>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</si>
  <si>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</si>
  <si>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</si>
  <si>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</si>
  <si>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</si>
  <si>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</si>
  <si>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</si>
  <si>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</si>
  <si>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</si>
  <si>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</si>
  <si>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</si>
  <si>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</si>
  <si>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</si>
  <si>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</si>
  <si>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</si>
  <si>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</si>
  <si>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</si>
  <si>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</si>
  <si>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</si>
  <si>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</si>
  <si>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</si>
  <si>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</si>
  <si>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</si>
  <si>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</si>
  <si>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</si>
  <si>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</si>
  <si>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</si>
  <si>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</si>
  <si>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</si>
  <si>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</si>
  <si>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</si>
  <si>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</si>
  <si>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</si>
  <si>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</si>
  <si>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</si>
  <si>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</si>
  <si>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</si>
  <si>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</si>
  <si>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</si>
  <si>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</si>
  <si>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</si>
  <si>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</si>
  <si>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</si>
  <si>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</si>
  <si>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</si>
  <si>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</si>
  <si>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</si>
  <si>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</si>
  <si>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</si>
  <si>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</si>
  <si>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</si>
  <si>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</si>
  <si>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</si>
  <si>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</si>
  <si>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</si>
  <si>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</si>
  <si>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</si>
  <si>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</si>
  <si>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</si>
  <si>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</si>
  <si>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</si>
  <si>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</si>
  <si>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</si>
  <si>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</si>
  <si>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</si>
  <si>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</si>
  <si>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</si>
  <si>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</si>
  <si>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</si>
  <si>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</si>
  <si>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</si>
  <si>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</si>
  <si>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</si>
  <si>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</si>
  <si>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</si>
  <si>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</si>
  <si>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</si>
  <si>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</si>
  <si>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</si>
  <si>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</si>
  <si>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</si>
  <si>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</si>
  <si>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</si>
  <si>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</si>
  <si>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</si>
  <si>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</si>
  <si>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</si>
  <si>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</si>
  <si>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</si>
  <si>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</si>
  <si>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</si>
  <si>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</si>
  <si>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</si>
  <si>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</si>
  <si>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</si>
  <si>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</si>
  <si>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</si>
  <si>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</si>
  <si>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</si>
  <si>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</si>
  <si>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</si>
  <si>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</si>
  <si>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</si>
  <si>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</si>
  <si>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</si>
  <si>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</si>
  <si>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</si>
  <si>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</si>
  <si>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</si>
  <si>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</si>
  <si>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</si>
  <si>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</si>
  <si>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</si>
  <si>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</si>
  <si>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</si>
  <si>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</si>
  <si>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</si>
  <si>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</si>
  <si>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</si>
  <si>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</si>
  <si>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</si>
  <si>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</si>
  <si>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</si>
  <si>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</si>
  <si>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</si>
  <si>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</si>
  <si>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</si>
  <si>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</si>
  <si>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</si>
  <si>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</si>
  <si>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</si>
  <si>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</si>
  <si>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</si>
  <si>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</si>
  <si>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</si>
  <si>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</si>
  <si>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</si>
  <si>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</si>
  <si>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</si>
  <si>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</si>
  <si>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</si>
  <si>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</si>
  <si>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</si>
  <si>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</si>
  <si>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</si>
  <si>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</si>
  <si>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</si>
  <si>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</si>
  <si>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</si>
  <si>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</si>
  <si>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</si>
  <si>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</si>
  <si>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</si>
  <si>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</si>
  <si>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</si>
  <si>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</si>
  <si>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</si>
  <si>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</si>
  <si>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</si>
  <si>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</si>
  <si>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</si>
  <si>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</si>
  <si>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</si>
  <si>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</si>
  <si>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</si>
  <si>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</si>
  <si>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</si>
  <si>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</si>
  <si>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</si>
  <si>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</si>
  <si>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</si>
  <si>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</si>
  <si>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</si>
  <si>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</si>
  <si>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</si>
  <si>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</si>
  <si>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</si>
  <si>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</si>
  <si>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</si>
  <si>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</si>
  <si>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</si>
  <si>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</si>
  <si>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</si>
  <si>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</si>
  <si>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</si>
  <si>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</si>
  <si>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</si>
  <si>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</si>
  <si>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</si>
  <si>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</si>
  <si>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</si>
  <si>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</si>
  <si>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</si>
  <si>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</si>
  <si>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</si>
  <si>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</si>
  <si>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</si>
  <si>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</si>
  <si>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</si>
  <si>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</si>
  <si>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</si>
  <si>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</si>
  <si>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</si>
  <si>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</si>
  <si>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</si>
  <si>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</si>
  <si>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</si>
  <si>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</si>
  <si>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</si>
  <si>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</si>
  <si>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</si>
  <si>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</si>
  <si>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</si>
  <si>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</si>
  <si>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</si>
  <si>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</si>
  <si>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</si>
  <si>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</si>
  <si>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</si>
  <si>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</si>
  <si>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</si>
  <si>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</si>
  <si>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</si>
  <si>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</si>
  <si>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</si>
  <si>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</si>
  <si>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</si>
  <si>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</si>
  <si>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</si>
  <si>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</si>
  <si>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</si>
  <si>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</si>
  <si>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</si>
  <si>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</si>
  <si>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</si>
  <si>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</si>
  <si>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</si>
  <si>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</si>
  <si>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</si>
  <si>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</si>
  <si>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</si>
  <si>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</si>
  <si>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</si>
  <si>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</si>
  <si>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</si>
  <si>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</si>
  <si>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</si>
  <si>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</si>
  <si>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</si>
  <si>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</si>
  <si>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</si>
  <si>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</si>
  <si>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</si>
  <si>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</si>
  <si>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</si>
  <si>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</si>
  <si>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</si>
  <si>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</si>
  <si>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</si>
  <si>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</si>
  <si>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</si>
  <si>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</si>
  <si>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</si>
  <si>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</si>
  <si>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</si>
  <si>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</si>
  <si>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</si>
  <si>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</si>
  <si>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</si>
  <si>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</si>
  <si>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</si>
  <si>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</si>
  <si>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</si>
  <si>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</si>
  <si>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</si>
  <si>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</si>
  <si>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</si>
  <si>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</si>
  <si>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</si>
  <si>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</si>
  <si>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</si>
  <si>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</si>
  <si>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</si>
  <si>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</si>
  <si>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</si>
  <si>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</si>
  <si>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</si>
  <si>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</si>
  <si>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</si>
  <si>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</si>
  <si>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</si>
  <si>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</si>
  <si>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</si>
  <si>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</si>
  <si>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</si>
  <si>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</si>
  <si>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</si>
  <si>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</si>
  <si>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</si>
  <si>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</si>
  <si>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</si>
  <si>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</si>
  <si>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</si>
  <si>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</si>
  <si>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</si>
  <si>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</si>
  <si>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</si>
  <si>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</si>
  <si>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</si>
  <si>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</si>
  <si>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</si>
  <si>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</si>
  <si>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</si>
  <si>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</si>
  <si>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</si>
  <si>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</si>
  <si>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</si>
  <si>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</si>
  <si>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</si>
  <si>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</si>
  <si>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</si>
  <si>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</si>
  <si>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</si>
  <si>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</si>
  <si>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</si>
  <si>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</si>
  <si>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</si>
  <si>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</si>
  <si>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</si>
  <si>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</si>
  <si>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</si>
  <si>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</si>
  <si>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</si>
  <si>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</si>
  <si>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</si>
  <si>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</si>
  <si>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</si>
  <si>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</si>
  <si>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</si>
  <si>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</si>
  <si>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</si>
  <si>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</si>
  <si>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</si>
  <si>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</si>
  <si>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</si>
  <si>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</si>
  <si>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</si>
  <si>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</si>
  <si>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</si>
  <si>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</si>
  <si>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</si>
  <si>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</si>
  <si>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</si>
  <si>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</si>
  <si>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</si>
  <si>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</si>
  <si>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</si>
  <si>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</si>
  <si>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</si>
  <si>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</si>
  <si>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</si>
  <si>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</si>
  <si>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</si>
  <si>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</si>
  <si>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</si>
  <si>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</si>
  <si>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</si>
  <si>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</si>
  <si>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</si>
  <si>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</si>
  <si>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</si>
  <si>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</si>
  <si>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</si>
  <si>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</si>
  <si>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</si>
  <si>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</si>
  <si>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</si>
  <si>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</si>
  <si>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</si>
  <si>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</si>
  <si>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</si>
  <si>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</si>
  <si>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</si>
  <si>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</si>
  <si>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</si>
  <si>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</si>
  <si>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</si>
  <si>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</si>
  <si>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</si>
  <si>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</si>
  <si>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</si>
  <si>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</si>
  <si>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</si>
  <si>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</si>
  <si>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</si>
  <si>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</si>
  <si>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</si>
  <si>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</si>
  <si>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</si>
  <si>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</si>
  <si>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</si>
  <si>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</si>
  <si>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</si>
  <si>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</si>
  <si>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</si>
  <si>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</si>
  <si>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</si>
  <si>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</si>
  <si>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</si>
  <si>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</si>
  <si>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</si>
  <si>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</si>
  <si>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</si>
  <si>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</si>
  <si>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</si>
  <si>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</si>
  <si>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</si>
  <si>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</si>
  <si>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</si>
  <si>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</si>
  <si>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</si>
  <si>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</si>
  <si>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</si>
  <si>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</si>
  <si>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</si>
  <si>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</si>
  <si>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</si>
  <si>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</si>
  <si>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</si>
  <si>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</si>
  <si>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</si>
  <si>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</si>
  <si>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</si>
  <si>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</si>
  <si>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</si>
  <si>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</si>
  <si>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</si>
  <si>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</si>
  <si>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</si>
  <si>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</si>
  <si>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</si>
  <si>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</si>
  <si>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</si>
  <si>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</si>
  <si>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</si>
  <si>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</si>
  <si>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</si>
  <si>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</si>
  <si>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</si>
  <si>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</si>
  <si>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</si>
  <si>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</si>
  <si>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</si>
  <si>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</si>
  <si>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</si>
  <si>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</si>
  <si>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</si>
  <si>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</si>
  <si>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</si>
  <si>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</si>
  <si>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</si>
  <si>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</si>
  <si>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</si>
  <si>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</si>
  <si>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</si>
  <si>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</si>
  <si>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</si>
  <si>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</si>
  <si>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</si>
  <si>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</si>
  <si>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</si>
  <si>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</si>
  <si>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</si>
  <si>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</si>
  <si>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</si>
  <si>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</si>
  <si>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</si>
  <si>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</si>
  <si>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</si>
  <si>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</si>
  <si>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</si>
  <si>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</si>
  <si>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</si>
  <si>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</si>
  <si>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</si>
  <si>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</si>
  <si>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</si>
  <si>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</si>
  <si>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</si>
  <si>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</si>
  <si>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</si>
  <si>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</si>
  <si>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</si>
  <si>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</si>
  <si>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</si>
  <si>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</si>
  <si>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</si>
  <si>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</si>
  <si>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</si>
  <si>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</si>
  <si>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</si>
  <si>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</si>
  <si>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</si>
  <si>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</si>
  <si>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</si>
  <si>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</si>
  <si>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</si>
  <si>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</si>
  <si>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</si>
  <si>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</si>
  <si>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</si>
  <si>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</si>
  <si>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</si>
  <si>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</si>
  <si>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</si>
  <si>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</si>
  <si>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</si>
  <si>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</si>
  <si>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</si>
  <si>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</si>
  <si>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</si>
  <si>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</si>
  <si>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</si>
  <si>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</si>
  <si>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</si>
  <si>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</si>
  <si>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</si>
  <si>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</si>
  <si>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</si>
  <si>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</si>
  <si>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</si>
  <si>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</si>
  <si>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</si>
  <si>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</si>
  <si>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</si>
  <si>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</si>
  <si>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</si>
  <si>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</si>
  <si>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</si>
  <si>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</si>
  <si>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</si>
  <si>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</si>
  <si>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</si>
  <si>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</si>
  <si>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</si>
  <si>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</si>
  <si>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</si>
  <si>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</si>
  <si>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</si>
  <si>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</si>
  <si>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</si>
  <si>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</si>
  <si>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</si>
  <si>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</si>
  <si>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</si>
  <si>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</si>
  <si>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</si>
  <si>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</si>
  <si>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</si>
  <si>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</si>
  <si>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</si>
  <si>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</si>
  <si>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</si>
  <si>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</si>
  <si>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</si>
  <si>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</si>
  <si>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</si>
  <si>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</si>
  <si>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</si>
  <si>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</si>
  <si>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</si>
  <si>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</si>
  <si>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</si>
  <si>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</si>
  <si>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</si>
  <si>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</si>
  <si>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</si>
  <si>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</si>
  <si>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</si>
  <si>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</si>
  <si>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</si>
  <si>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</si>
  <si>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</si>
  <si>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</si>
  <si>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</si>
  <si>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</si>
  <si>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</si>
  <si>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</si>
  <si>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</si>
  <si>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</si>
  <si>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</si>
  <si>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</si>
  <si>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</si>
  <si>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</si>
  <si>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</si>
  <si>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</si>
  <si>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</si>
  <si>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</si>
  <si>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</si>
  <si>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</si>
  <si>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</si>
  <si>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</si>
  <si>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</si>
  <si>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</si>
  <si>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</si>
  <si>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</si>
  <si>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</si>
  <si>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</si>
  <si>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</si>
  <si>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</si>
  <si>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</si>
  <si>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</si>
  <si>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</si>
  <si>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</si>
  <si>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</si>
  <si>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</si>
  <si>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</si>
  <si>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</si>
  <si>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</si>
  <si>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</si>
  <si>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</si>
  <si>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</si>
  <si>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</si>
  <si>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</si>
  <si>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</si>
  <si>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</si>
  <si>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</si>
  <si>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</si>
  <si>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</si>
  <si>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</si>
  <si>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</si>
  <si>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</si>
  <si>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</si>
  <si>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</si>
  <si>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</si>
  <si>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</si>
  <si>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</si>
  <si>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</si>
  <si>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</si>
  <si>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</si>
  <si>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</si>
  <si>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</si>
  <si>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</si>
  <si>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</si>
  <si>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</si>
  <si>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</si>
  <si>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</si>
  <si>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</si>
  <si>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</si>
  <si>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</si>
  <si>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</si>
  <si>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</si>
  <si>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</si>
  <si>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</si>
  <si>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</si>
  <si>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</si>
  <si>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</si>
  <si>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</si>
  <si>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</si>
  <si>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</si>
  <si>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</si>
  <si>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</si>
  <si>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</si>
  <si>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</si>
  <si>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</si>
  <si>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</si>
  <si>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</si>
  <si>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</si>
  <si>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</si>
  <si>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</si>
  <si>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</si>
  <si>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</si>
  <si>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</si>
  <si>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</si>
  <si>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</si>
  <si>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</si>
  <si>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</si>
  <si>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</si>
  <si>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</si>
  <si>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</si>
  <si>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</si>
  <si>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</si>
  <si>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</si>
  <si>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</si>
  <si>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</si>
  <si>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</si>
  <si>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</si>
  <si>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</si>
  <si>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</si>
  <si>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</si>
  <si>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</si>
  <si>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</si>
  <si>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</si>
  <si>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</si>
  <si>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</si>
  <si>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</si>
  <si>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</si>
  <si>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</si>
  <si>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</si>
  <si>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</si>
  <si>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</si>
  <si>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</si>
  <si>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</si>
  <si>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</si>
  <si>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</si>
  <si>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</si>
  <si>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</si>
  <si>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</si>
  <si>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</si>
  <si>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</si>
  <si>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</si>
  <si>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</si>
  <si>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</si>
  <si>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</si>
  <si>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</si>
  <si>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</si>
  <si>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</si>
  <si>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</si>
  <si>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</si>
  <si>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</si>
  <si>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</si>
  <si>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</si>
  <si>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</si>
  <si>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</si>
  <si>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</si>
  <si>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</si>
  <si>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</si>
  <si>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</si>
  <si>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</si>
  <si>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</si>
  <si>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</si>
  <si>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</si>
  <si>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</si>
  <si>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</si>
  <si>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</si>
  <si>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</si>
  <si>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</si>
  <si>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</si>
  <si>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</si>
  <si>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</si>
  <si>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</si>
  <si>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</si>
  <si>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</si>
  <si>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</si>
  <si>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</si>
  <si>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</si>
  <si>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</si>
  <si>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</si>
  <si>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</si>
  <si>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</si>
  <si>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</si>
  <si>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</si>
  <si>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</si>
  <si>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</si>
  <si>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</si>
  <si>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</si>
  <si>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</si>
  <si>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</si>
  <si>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</si>
  <si>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</si>
  <si>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</si>
  <si>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</si>
  <si>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</si>
  <si>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</si>
  <si>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</si>
  <si>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</si>
  <si>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</si>
  <si>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</si>
  <si>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</si>
  <si>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</si>
  <si>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</si>
  <si>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</si>
  <si>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</si>
  <si>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</si>
  <si>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</si>
  <si>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</si>
  <si>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</si>
  <si>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</si>
  <si>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</si>
  <si>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</si>
  <si>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</si>
  <si>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</si>
  <si>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</si>
  <si>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</si>
  <si>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</si>
  <si>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</si>
  <si>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</si>
  <si>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</si>
  <si>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</si>
  <si>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</si>
  <si>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</si>
  <si>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</si>
  <si>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</si>
  <si>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</si>
  <si>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</si>
  <si>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</si>
  <si>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</si>
  <si>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</si>
  <si>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</si>
  <si>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</si>
  <si>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</si>
  <si>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</si>
  <si>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</si>
  <si>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</si>
  <si>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</si>
  <si>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</si>
  <si>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</si>
  <si>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</si>
  <si>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</si>
  <si>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</si>
  <si>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</si>
  <si>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</si>
  <si>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</si>
  <si>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</si>
  <si>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</si>
  <si>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</si>
  <si>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</si>
  <si>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</si>
  <si>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</si>
  <si>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</si>
  <si>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</si>
  <si>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</si>
  <si>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</si>
  <si>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</si>
  <si>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</si>
  <si>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</si>
  <si>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</si>
  <si>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</si>
  <si>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</si>
  <si>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</si>
  <si>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</si>
  <si>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</si>
  <si>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</si>
  <si>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</si>
  <si>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</si>
  <si>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</si>
  <si>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</si>
  <si>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</si>
  <si>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</si>
  <si>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</si>
  <si>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</si>
  <si>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</si>
  <si>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</si>
  <si>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</si>
  <si>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</si>
  <si>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</si>
  <si>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</si>
  <si>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</si>
  <si>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</si>
  <si>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</si>
  <si>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</si>
  <si>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</si>
  <si>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</si>
  <si>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</si>
  <si>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</si>
  <si>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</si>
  <si>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</si>
  <si>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</si>
  <si>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</si>
  <si>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</si>
  <si>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</si>
  <si>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</si>
  <si>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</si>
  <si>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</si>
  <si>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</si>
  <si>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</si>
  <si>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</si>
  <si>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</si>
  <si>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</si>
  <si>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</si>
  <si>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</si>
  <si>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</si>
  <si>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</si>
  <si>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</si>
  <si>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</si>
  <si>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</si>
  <si>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</si>
  <si>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</si>
  <si>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</si>
  <si>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</si>
  <si>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</si>
  <si>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</si>
  <si>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</si>
  <si>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</si>
  <si>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</si>
  <si>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</si>
  <si>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</si>
  <si>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</si>
  <si>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</si>
  <si>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</si>
  <si>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</si>
  <si>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</si>
  <si>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</si>
  <si>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</si>
  <si>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</si>
  <si>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</si>
  <si>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</si>
  <si>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</si>
  <si>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</si>
  <si>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</si>
  <si>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</si>
  <si>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</si>
  <si>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</si>
  <si>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</si>
  <si>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</si>
  <si>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</si>
  <si>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</si>
  <si>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</si>
  <si>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</si>
  <si>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</si>
  <si>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</si>
  <si>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</si>
  <si>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</si>
  <si>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</si>
  <si>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</si>
  <si>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</si>
  <si>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</si>
  <si>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</si>
  <si>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</si>
  <si>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</si>
  <si>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</si>
  <si>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</si>
  <si>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</si>
  <si>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</si>
  <si>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</si>
  <si>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</si>
  <si>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</si>
  <si>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</si>
  <si>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</si>
  <si>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</si>
  <si>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</si>
  <si>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</si>
  <si>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</si>
  <si>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</si>
  <si>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</si>
  <si>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</si>
  <si>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</si>
  <si>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</si>
  <si>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</si>
  <si>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</si>
  <si>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</si>
  <si>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</si>
  <si>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</si>
  <si>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</si>
  <si>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</si>
  <si>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</si>
  <si>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</si>
  <si>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</si>
  <si>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</si>
  <si>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</si>
  <si>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</si>
  <si>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</si>
  <si>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</si>
  <si>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</si>
  <si>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</si>
  <si>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</si>
  <si>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</si>
  <si>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</si>
  <si>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</si>
  <si>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</si>
  <si>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</si>
  <si>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</si>
  <si>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</si>
  <si>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</si>
  <si>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</si>
  <si>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</si>
  <si>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</si>
  <si>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</si>
  <si>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</si>
  <si>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</si>
  <si>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</si>
  <si>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</si>
  <si>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</si>
  <si>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</si>
  <si>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</si>
  <si>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</si>
  <si>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</si>
  <si>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</si>
  <si>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</si>
  <si>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</si>
  <si>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</si>
  <si>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</si>
  <si>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</si>
  <si>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</si>
  <si>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</si>
  <si>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</si>
  <si>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</si>
  <si>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</si>
  <si>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</si>
  <si>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</si>
  <si>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</si>
  <si>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</si>
  <si>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</si>
  <si>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</si>
  <si>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</si>
  <si>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</si>
  <si>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</si>
  <si>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</si>
  <si>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</si>
  <si>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</si>
  <si>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</si>
  <si>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</si>
  <si>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</si>
  <si>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</si>
  <si>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</si>
  <si>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</si>
  <si>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</si>
  <si>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</si>
  <si>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</si>
  <si>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</si>
  <si>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</si>
  <si>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</si>
  <si>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</si>
  <si>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</si>
  <si>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</si>
  <si>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</si>
  <si>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</si>
  <si>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</si>
  <si>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</si>
  <si>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</si>
  <si>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</si>
  <si>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</si>
  <si>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</si>
  <si>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</si>
  <si>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</si>
  <si>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</si>
  <si>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</si>
  <si>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</si>
  <si>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</si>
  <si>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</si>
  <si>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</si>
  <si>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</si>
  <si>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</si>
  <si>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</si>
  <si>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</si>
  <si>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</si>
  <si>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</si>
  <si>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</si>
  <si>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</si>
  <si>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</si>
  <si>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</si>
  <si>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</si>
  <si>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</si>
  <si>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</si>
  <si>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</si>
  <si>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</si>
  <si>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</si>
  <si>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</si>
  <si>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</si>
  <si>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</si>
  <si>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</si>
  <si>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</si>
  <si>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</si>
  <si>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</si>
  <si>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</si>
  <si>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</si>
  <si>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</si>
  <si>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</si>
  <si>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</si>
  <si>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</si>
  <si>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</si>
  <si>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</si>
  <si>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</si>
  <si>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</si>
  <si>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</si>
  <si>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</si>
  <si>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</si>
  <si>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</si>
  <si>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</si>
  <si>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</si>
  <si>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</si>
  <si>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</si>
  <si>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</si>
  <si>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</si>
  <si>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</si>
  <si>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</si>
  <si>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</si>
  <si>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</si>
  <si>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</si>
  <si>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</si>
  <si>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</si>
  <si>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</si>
  <si>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</si>
  <si>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</si>
  <si>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</si>
  <si>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</si>
  <si>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</si>
  <si>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</si>
  <si>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</si>
  <si>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</si>
  <si>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</si>
  <si>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</si>
  <si>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</si>
  <si>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</si>
  <si>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</si>
  <si>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</si>
  <si>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</si>
  <si>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</si>
  <si>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</si>
  <si>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</si>
  <si>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</si>
  <si>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</si>
  <si>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</si>
  <si>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</si>
  <si>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</si>
  <si>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</si>
  <si>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</si>
  <si>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</si>
  <si>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</si>
  <si>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</si>
  <si>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</si>
  <si>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</si>
  <si>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</si>
  <si>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</si>
  <si>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</si>
  <si>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</si>
  <si>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</si>
  <si>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</si>
  <si>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</si>
  <si>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</si>
  <si>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</si>
  <si>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</si>
  <si>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</si>
  <si>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</si>
  <si>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</si>
  <si>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</si>
  <si>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</si>
  <si>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</si>
  <si>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</si>
  <si>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</si>
  <si>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</si>
  <si>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</si>
  <si>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</si>
  <si>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</si>
  <si>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</si>
  <si>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</si>
  <si>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</si>
  <si>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</si>
  <si>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</si>
  <si>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</si>
  <si>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</si>
  <si>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</si>
  <si>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</si>
  <si>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</si>
  <si>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</si>
  <si>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</si>
  <si>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</si>
  <si>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</si>
  <si>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</si>
  <si>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</si>
  <si>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</si>
  <si>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</si>
  <si>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</si>
  <si>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</si>
  <si>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</si>
  <si>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</si>
  <si>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</si>
  <si>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</si>
  <si>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</si>
  <si>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</si>
  <si>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</si>
  <si>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</si>
  <si>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</si>
  <si>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</si>
  <si>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</si>
  <si>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</si>
  <si>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</si>
  <si>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</si>
  <si>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</si>
  <si>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</si>
  <si>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</si>
  <si>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</si>
  <si>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</si>
  <si>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</si>
  <si>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</si>
  <si>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</si>
  <si>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</si>
  <si>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</si>
  <si>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</si>
  <si>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</si>
  <si>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</si>
  <si>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</si>
  <si>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</si>
  <si>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</si>
  <si>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</si>
  <si>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</si>
  <si>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</si>
  <si>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</si>
  <si>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</si>
  <si>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</si>
  <si>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</si>
  <si>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</si>
  <si>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</si>
  <si>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</si>
  <si>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</si>
  <si>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</si>
  <si>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</si>
  <si>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</si>
  <si>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</si>
  <si>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</si>
  <si>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</si>
  <si>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</si>
  <si>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</si>
  <si>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</si>
  <si>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</si>
  <si>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</si>
  <si>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</si>
  <si>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</si>
  <si>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</si>
  <si>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</si>
  <si>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</si>
  <si>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</si>
  <si>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</si>
  <si>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</si>
  <si>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</si>
  <si>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</si>
  <si>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</si>
  <si>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</si>
  <si>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</si>
  <si>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</si>
  <si>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</si>
  <si>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</si>
  <si>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</si>
  <si>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</si>
  <si>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</si>
  <si>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</si>
  <si>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</si>
  <si>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</si>
  <si>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</si>
  <si>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</si>
  <si>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</si>
  <si>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</si>
  <si>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</si>
  <si>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</si>
  <si>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</si>
  <si>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</si>
  <si>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</si>
  <si>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</si>
  <si>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</si>
  <si>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</si>
  <si>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</si>
  <si>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</si>
  <si>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</si>
  <si>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</si>
  <si>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</si>
  <si>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</si>
  <si>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</si>
  <si>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</si>
  <si>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</si>
  <si>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</si>
  <si>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</si>
  <si>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</si>
  <si>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</si>
  <si>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</si>
  <si>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</si>
  <si>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</si>
  <si>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</si>
  <si>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</si>
  <si>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</si>
  <si>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</si>
  <si>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</si>
  <si>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</si>
  <si>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</si>
  <si>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</si>
  <si>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</si>
  <si>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</si>
  <si>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</si>
  <si>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</si>
  <si>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</si>
  <si>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</si>
  <si>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</si>
  <si>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</si>
  <si>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</si>
  <si>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</si>
  <si>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</si>
  <si>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</si>
  <si>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</si>
  <si>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</si>
  <si>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</si>
  <si>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</si>
  <si>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</si>
  <si>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</si>
  <si>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</si>
  <si>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</si>
  <si>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</si>
  <si>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</si>
  <si>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</si>
  <si>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</si>
  <si>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</si>
  <si>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</si>
  <si>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</si>
  <si>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</si>
  <si>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</si>
  <si>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</si>
  <si>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</si>
  <si>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</si>
  <si>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</si>
  <si>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</si>
  <si>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</si>
  <si>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</si>
  <si>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</si>
  <si>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</si>
  <si>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</si>
  <si>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</si>
  <si>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</si>
  <si>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</si>
  <si>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</si>
  <si>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</si>
  <si>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</si>
  <si>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</si>
  <si>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</si>
  <si>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</si>
  <si>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</si>
  <si>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</si>
  <si>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</si>
  <si>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</si>
  <si>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</si>
  <si>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</si>
  <si>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</si>
  <si>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</si>
  <si>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</si>
  <si>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</si>
  <si>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</si>
  <si>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</si>
  <si>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</si>
  <si>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</si>
  <si>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</si>
  <si>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</si>
  <si>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</si>
  <si>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</si>
  <si>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</si>
  <si>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</si>
  <si>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</si>
  <si>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</si>
  <si>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</si>
  <si>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</si>
  <si>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</si>
  <si>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</si>
  <si>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</si>
  <si>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</si>
  <si>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</si>
  <si>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</si>
  <si>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</si>
  <si>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</si>
  <si>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</si>
  <si>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</si>
  <si>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</si>
  <si>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</si>
  <si>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</si>
  <si>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</si>
  <si>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</si>
  <si>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</si>
  <si>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</si>
  <si>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</si>
  <si>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</si>
  <si>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</si>
  <si>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</si>
  <si>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</si>
  <si>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</si>
  <si>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</si>
  <si>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</si>
  <si>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</si>
  <si>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</si>
  <si>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</si>
  <si>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</si>
  <si>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</si>
  <si>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</si>
  <si>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</si>
  <si>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</si>
  <si>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</si>
  <si>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</si>
  <si>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</si>
  <si>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</si>
  <si>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</si>
  <si>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</si>
  <si>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</si>
  <si>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</si>
  <si>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</si>
  <si>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</si>
  <si>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</si>
  <si>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</si>
  <si>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</si>
  <si>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</si>
  <si>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</si>
  <si>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</si>
  <si>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</si>
  <si>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</si>
  <si>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</si>
  <si>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</si>
  <si>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</si>
  <si>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</si>
  <si>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</si>
  <si>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</si>
  <si>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</si>
  <si>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</si>
  <si>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</si>
  <si>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</si>
  <si>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</si>
  <si>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</si>
  <si>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</si>
  <si>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</si>
  <si>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</si>
  <si>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</si>
  <si>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</si>
  <si>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</si>
  <si>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</si>
  <si>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</si>
  <si>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</si>
  <si>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</si>
  <si>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</si>
  <si>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</si>
  <si>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</si>
  <si>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</si>
  <si>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</si>
  <si>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</si>
  <si>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</si>
  <si>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</si>
  <si>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</si>
  <si>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</si>
  <si>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</si>
  <si>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</si>
  <si>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</si>
  <si>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</si>
  <si>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</si>
  <si>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</si>
  <si>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</si>
  <si>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</si>
  <si>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</si>
  <si>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</si>
  <si>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</si>
  <si>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</si>
  <si>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</si>
  <si>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</si>
  <si>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</si>
  <si>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</si>
  <si>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</si>
  <si>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</si>
  <si>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</si>
  <si>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</si>
  <si>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</si>
  <si>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</si>
  <si>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</si>
  <si>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</si>
  <si>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</si>
  <si>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</si>
  <si>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</si>
  <si>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</si>
  <si>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</si>
  <si>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</si>
  <si>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</si>
  <si>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</si>
  <si>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</si>
  <si>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</si>
  <si>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</si>
  <si>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</si>
  <si>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</si>
  <si>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</si>
  <si>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</si>
  <si>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</si>
  <si>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</si>
  <si>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</si>
  <si>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</si>
  <si>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</si>
  <si>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</si>
  <si>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</si>
  <si>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</si>
  <si>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</si>
  <si>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</si>
  <si>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</si>
  <si>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</si>
  <si>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</si>
  <si>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</si>
  <si>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</si>
  <si>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</si>
  <si>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</si>
  <si>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</si>
  <si>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</si>
  <si>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</si>
  <si>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</si>
  <si>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</si>
  <si>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</si>
  <si>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</si>
  <si>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</si>
  <si>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</si>
  <si>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</si>
  <si>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</si>
  <si>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</si>
  <si>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</si>
  <si>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</si>
  <si>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</si>
  <si>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</si>
  <si>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</si>
  <si>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</si>
  <si>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</si>
  <si>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</si>
  <si>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</si>
  <si>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</si>
  <si>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</si>
  <si>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</si>
  <si>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</si>
  <si>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</si>
  <si>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</si>
  <si>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</si>
  <si>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</si>
  <si>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</si>
  <si>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</si>
  <si>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</si>
  <si>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</si>
  <si>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</si>
  <si>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</si>
  <si>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</si>
  <si>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</si>
  <si>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</si>
  <si>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</si>
  <si>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</si>
  <si>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</si>
  <si>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</si>
  <si>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</si>
  <si>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</si>
  <si>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</si>
  <si>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</si>
  <si>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</si>
  <si>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</si>
  <si>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</si>
  <si>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</si>
  <si>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</si>
  <si>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</si>
  <si>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</si>
  <si>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</si>
  <si>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</si>
  <si>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</si>
  <si>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</si>
  <si>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</si>
  <si>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</si>
  <si>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</si>
  <si>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</si>
  <si>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</si>
  <si>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</si>
  <si>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</si>
  <si>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</si>
  <si>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</si>
  <si>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</si>
  <si>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</si>
  <si>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</si>
  <si>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</si>
  <si>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</si>
  <si>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</si>
  <si>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</si>
  <si>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</si>
  <si>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</si>
  <si>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</si>
  <si>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</si>
  <si>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</si>
  <si>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</si>
  <si>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</si>
  <si>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</si>
  <si>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</si>
  <si>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</si>
  <si>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</si>
  <si>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</si>
  <si>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</si>
  <si>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</si>
  <si>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</si>
  <si>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</si>
  <si>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</si>
  <si>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</si>
  <si>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</si>
  <si>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</si>
  <si>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</si>
  <si>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</si>
  <si>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</si>
  <si>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</si>
  <si>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</si>
  <si>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</si>
  <si>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</si>
  <si>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</si>
  <si>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</si>
  <si>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</si>
  <si>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</si>
  <si>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</si>
  <si>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</si>
  <si>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</si>
  <si>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</si>
  <si>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</si>
  <si>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</si>
  <si>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</si>
  <si>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</si>
  <si>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</si>
  <si>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</si>
  <si>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</si>
  <si>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</si>
  <si>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</si>
  <si>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</si>
  <si>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</si>
  <si>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</si>
  <si>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</si>
  <si>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</si>
  <si>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</si>
  <si>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</si>
  <si>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</si>
  <si>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</si>
  <si>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</si>
  <si>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</si>
  <si>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</si>
  <si>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</si>
  <si>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</si>
  <si>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</si>
  <si>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</si>
  <si>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</si>
  <si>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</si>
  <si>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</si>
  <si>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</si>
  <si>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</si>
  <si>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</si>
  <si>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</si>
  <si>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</si>
  <si>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</si>
  <si>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</si>
  <si>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</si>
  <si>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</si>
  <si>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</si>
  <si>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</si>
  <si>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</si>
  <si>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</si>
  <si>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</si>
  <si>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</si>
  <si>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</si>
  <si>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</si>
  <si>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</si>
  <si>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</si>
  <si>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</si>
  <si>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</si>
  <si>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</si>
  <si>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</si>
  <si>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</si>
  <si>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</si>
  <si>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</si>
  <si>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</si>
  <si>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</si>
  <si>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</si>
  <si>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</si>
  <si>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</si>
  <si>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</si>
  <si>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</si>
  <si>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</si>
  <si>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</si>
  <si>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</si>
  <si>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</si>
  <si>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</si>
  <si>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</si>
  <si>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</si>
  <si>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</si>
  <si>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</si>
  <si>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</si>
  <si>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</si>
  <si>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</si>
  <si>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</si>
  <si>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</si>
  <si>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</si>
  <si>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</si>
  <si>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</si>
  <si>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</si>
  <si>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</si>
  <si>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</si>
  <si>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</si>
  <si>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</si>
  <si>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</si>
  <si>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</si>
  <si>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</si>
  <si>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</si>
  <si>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</si>
  <si>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</si>
  <si>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</si>
  <si>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</si>
  <si>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</si>
  <si>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</si>
  <si>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</si>
  <si>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</si>
  <si>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</si>
  <si>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</si>
  <si>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</si>
  <si>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</si>
  <si>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</si>
  <si>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</si>
  <si>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</si>
  <si>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</si>
  <si>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</si>
  <si>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</si>
  <si>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</si>
  <si>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</si>
  <si>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</si>
  <si>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</si>
  <si>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</si>
  <si>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</si>
  <si>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</si>
  <si>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</si>
  <si>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</si>
  <si>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</si>
  <si>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</si>
  <si>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</si>
  <si>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</si>
  <si>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</si>
  <si>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</si>
  <si>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</si>
  <si>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</si>
  <si>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</si>
  <si>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</si>
  <si>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</si>
  <si>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</si>
  <si>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</si>
  <si>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</si>
  <si>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</si>
  <si>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</si>
  <si>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</si>
  <si>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</si>
  <si>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</si>
  <si>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</si>
  <si>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</si>
  <si>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</si>
  <si>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</si>
  <si>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</si>
  <si>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</si>
  <si>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</si>
  <si>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</si>
  <si>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</si>
  <si>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</si>
  <si>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</si>
  <si>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</si>
  <si>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</si>
  <si>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</si>
  <si>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</si>
  <si>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</si>
  <si>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</si>
  <si>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</si>
  <si>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</si>
  <si>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</si>
  <si>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</si>
  <si>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</si>
  <si>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</si>
  <si>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</si>
  <si>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</si>
  <si>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</si>
  <si>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</si>
  <si>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</si>
  <si>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</si>
  <si>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</si>
  <si>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</si>
  <si>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</si>
  <si>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</si>
  <si>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</si>
  <si>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</si>
  <si>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</si>
  <si>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</si>
  <si>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</si>
  <si>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</si>
  <si>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</si>
  <si>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</si>
  <si>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</si>
  <si>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</si>
  <si>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</si>
  <si>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</si>
  <si>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</si>
  <si>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</si>
  <si>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</si>
  <si>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</si>
  <si>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</si>
  <si>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</si>
  <si>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</si>
  <si>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</si>
  <si>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</si>
  <si>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</si>
  <si>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</si>
  <si>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</si>
  <si>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</si>
  <si>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</si>
  <si>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</si>
  <si>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</si>
  <si>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</si>
  <si>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</si>
  <si>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</si>
  <si>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</si>
  <si>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</si>
  <si>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</si>
  <si>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</si>
  <si>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</si>
  <si>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</si>
  <si>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</si>
  <si>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</si>
  <si>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</si>
  <si>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</si>
  <si>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</si>
  <si>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</si>
  <si>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</si>
  <si>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</si>
  <si>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</si>
  <si>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</si>
  <si>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</si>
  <si>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</si>
  <si>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</si>
  <si>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</si>
  <si>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</si>
  <si>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</si>
  <si>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</si>
  <si>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</si>
  <si>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</si>
  <si>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</si>
  <si>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</si>
  <si>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</si>
  <si>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</si>
  <si>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</si>
  <si>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</si>
  <si>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</si>
  <si>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</si>
  <si>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</si>
  <si>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</si>
  <si>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</si>
  <si>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</si>
  <si>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</si>
  <si>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</si>
  <si>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</si>
  <si>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</si>
  <si>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</si>
  <si>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</si>
  <si>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</si>
  <si>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</si>
  <si>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</si>
  <si>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</si>
  <si>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</si>
  <si>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</si>
  <si>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</si>
  <si>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</si>
  <si>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</si>
  <si>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</si>
  <si>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</si>
  <si>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</si>
  <si>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</si>
  <si>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</si>
  <si>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</si>
  <si>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</si>
  <si>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</si>
  <si>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</si>
  <si>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</si>
  <si>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</si>
  <si>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</si>
  <si>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</si>
  <si>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</si>
  <si>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</si>
  <si>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</si>
  <si>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</si>
  <si>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</si>
  <si>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</si>
  <si>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</si>
  <si>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</si>
  <si>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</si>
  <si>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</si>
  <si>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</si>
  <si>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</si>
  <si>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</si>
  <si>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</si>
  <si>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</si>
  <si>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</si>
  <si>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</si>
  <si>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</si>
  <si>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</si>
  <si>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</si>
  <si>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</si>
  <si>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</si>
  <si>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</si>
  <si>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</si>
  <si>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</si>
  <si>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</si>
  <si>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</si>
  <si>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</si>
  <si>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</si>
  <si>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</si>
  <si>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</si>
  <si>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</si>
  <si>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</si>
  <si>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</si>
  <si>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</si>
  <si>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</si>
  <si>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</si>
  <si>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</si>
  <si>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</si>
  <si>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</si>
  <si>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</si>
  <si>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</si>
  <si>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</si>
  <si>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</si>
  <si>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</si>
  <si>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</si>
  <si>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</si>
  <si>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</si>
  <si>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</si>
  <si>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</si>
  <si>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</si>
  <si>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</si>
  <si>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</si>
  <si>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</si>
  <si>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</si>
  <si>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</si>
  <si>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</si>
  <si>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</si>
  <si>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</si>
  <si>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</si>
  <si>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</si>
  <si>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</si>
  <si>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</si>
  <si>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</si>
  <si>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</si>
  <si>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</si>
  <si>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</si>
  <si>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</si>
  <si>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</si>
  <si>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</si>
  <si>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</si>
  <si>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</si>
  <si>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</si>
  <si>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</si>
  <si>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</si>
  <si>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</si>
  <si>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</si>
  <si>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</si>
  <si>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</si>
  <si>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</si>
  <si>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</si>
  <si>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</si>
  <si>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</si>
  <si>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</si>
  <si>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</si>
  <si>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</si>
  <si>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</si>
  <si>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</si>
  <si>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</si>
  <si>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</si>
  <si>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</si>
  <si>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</si>
  <si>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</si>
  <si>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</si>
  <si>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</si>
  <si>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</si>
  <si>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</si>
  <si>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</si>
  <si>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</si>
  <si>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</si>
  <si>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</si>
  <si>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</si>
  <si>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</si>
  <si>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</si>
  <si>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</si>
  <si>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</si>
  <si>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</si>
  <si>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</si>
  <si>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</si>
  <si>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</si>
  <si>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</si>
  <si>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</si>
  <si>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</si>
  <si>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</si>
  <si>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</si>
  <si>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</si>
  <si>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</si>
  <si>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</si>
  <si>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</si>
  <si>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</si>
  <si>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</si>
  <si>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</si>
  <si>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</si>
  <si>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</si>
  <si>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</si>
  <si>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</si>
  <si>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</si>
  <si>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</si>
  <si>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</si>
  <si>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</si>
  <si>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</si>
  <si>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</si>
  <si>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</si>
  <si>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</si>
  <si>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</si>
  <si>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</si>
  <si>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</si>
  <si>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</si>
  <si>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</si>
  <si>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</si>
  <si>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</si>
  <si>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</si>
  <si>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</si>
  <si>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</si>
  <si>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</si>
  <si>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</si>
  <si>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</si>
  <si>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</si>
  <si>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</si>
  <si>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</si>
  <si>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</si>
  <si>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</si>
  <si>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</si>
  <si>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</si>
  <si>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</si>
  <si>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</si>
  <si>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</si>
  <si>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</si>
  <si>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</si>
  <si>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</si>
  <si>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</si>
  <si>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</si>
  <si>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</si>
  <si>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</si>
  <si>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</si>
  <si>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</si>
  <si>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</si>
  <si>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</si>
  <si>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</si>
  <si>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</si>
  <si>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</si>
  <si>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</si>
  <si>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</si>
  <si>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</si>
  <si>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</si>
  <si>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</si>
  <si>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</si>
  <si>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</si>
  <si>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</si>
  <si>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</si>
  <si>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</si>
  <si>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</si>
  <si>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</si>
  <si>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</si>
  <si>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</si>
  <si>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</si>
  <si>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</si>
  <si>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</si>
  <si>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</si>
  <si>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</si>
  <si>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</si>
  <si>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</si>
  <si>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</si>
  <si>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</si>
  <si>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</si>
  <si>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</si>
  <si>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</si>
  <si>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</si>
  <si>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</si>
  <si>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</si>
  <si>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</si>
  <si>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</si>
  <si>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</si>
  <si>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</si>
  <si>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</si>
  <si>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</si>
  <si>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</si>
  <si>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</si>
  <si>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</si>
  <si>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</si>
  <si>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</si>
  <si>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</si>
  <si>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</si>
  <si>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</si>
  <si>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</si>
  <si>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</si>
  <si>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</si>
  <si>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</si>
  <si>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</si>
  <si>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</si>
  <si>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</si>
  <si>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</si>
  <si>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</si>
  <si>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</si>
  <si>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</si>
  <si>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</si>
  <si>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</si>
  <si>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</si>
  <si>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</si>
  <si>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</si>
  <si>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</si>
  <si>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</si>
  <si>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</si>
  <si>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</si>
  <si>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</si>
  <si>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</si>
  <si>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</si>
  <si>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</si>
  <si>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</si>
  <si>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</si>
  <si>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</si>
  <si>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</si>
  <si>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</si>
  <si>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</si>
  <si>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</si>
  <si>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</si>
  <si>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</si>
  <si>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</si>
  <si>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</si>
  <si>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</si>
  <si>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</si>
  <si>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</si>
  <si>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</si>
  <si>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</si>
  <si>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</si>
  <si>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</si>
  <si>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</si>
  <si>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</si>
  <si>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</si>
  <si>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</si>
  <si>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</si>
  <si>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</si>
  <si>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</si>
  <si>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</si>
  <si>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</si>
  <si>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</si>
  <si>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</si>
  <si>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</si>
  <si>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</si>
  <si>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</si>
  <si>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</si>
  <si>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</si>
  <si>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</si>
  <si>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</si>
  <si>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</si>
  <si>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</si>
  <si>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</si>
  <si>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</si>
  <si>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</si>
  <si>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</si>
  <si>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</si>
  <si>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</si>
  <si>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</si>
  <si>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</si>
  <si>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</si>
  <si>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</si>
  <si>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</si>
  <si>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</si>
  <si>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</si>
  <si>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</si>
  <si>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</si>
  <si>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</si>
  <si>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</si>
  <si>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</si>
  <si>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</si>
  <si>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</si>
  <si>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</si>
  <si>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</si>
  <si>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</si>
  <si>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</si>
  <si>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</si>
  <si>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</si>
  <si>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</si>
  <si>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</si>
  <si>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</si>
  <si>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</si>
  <si>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</si>
  <si>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</si>
  <si>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</si>
  <si>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</si>
  <si>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</si>
  <si>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</si>
  <si>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</si>
  <si>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</si>
  <si>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</si>
  <si>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</si>
  <si>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</si>
  <si>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</si>
  <si>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</si>
  <si>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</si>
  <si>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</si>
  <si>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</si>
  <si>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</si>
  <si>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</si>
  <si>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</si>
  <si>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</si>
  <si>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</si>
  <si>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</si>
  <si>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</si>
  <si>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</si>
  <si>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</si>
  <si>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</si>
  <si>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</si>
  <si>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</si>
  <si>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</si>
  <si>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</si>
  <si>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</si>
  <si>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</si>
  <si>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</si>
  <si>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</si>
  <si>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</si>
  <si>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</si>
  <si>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</si>
  <si>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</si>
  <si>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</si>
  <si>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</si>
  <si>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</si>
  <si>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</si>
  <si>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</si>
  <si>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</si>
  <si>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</si>
  <si>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</si>
  <si>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</si>
  <si>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</si>
  <si>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</si>
  <si>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</si>
  <si>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</si>
  <si>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</si>
  <si>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</si>
  <si>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</si>
  <si>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</si>
  <si>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</si>
  <si>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</si>
  <si>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</si>
  <si>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</si>
  <si>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</si>
  <si>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</si>
  <si>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</si>
  <si>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</si>
  <si>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</si>
  <si>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</si>
  <si>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</si>
  <si>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</si>
  <si>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</si>
  <si>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</si>
  <si>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</si>
  <si>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</si>
  <si>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</si>
  <si>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</si>
  <si>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</si>
  <si>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</si>
  <si>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</si>
  <si>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</si>
  <si>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</si>
  <si>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</si>
  <si>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</si>
  <si>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</si>
  <si>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</si>
  <si>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</si>
  <si>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</si>
  <si>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</si>
  <si>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</si>
  <si>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</si>
  <si>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</si>
  <si>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</si>
  <si>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</si>
  <si>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</si>
  <si>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</si>
  <si>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</si>
  <si>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</si>
  <si>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</si>
  <si>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</si>
  <si>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</si>
  <si>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</si>
  <si>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</si>
  <si>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</si>
  <si>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</si>
  <si>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</si>
  <si>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</si>
  <si>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</si>
  <si>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</si>
  <si>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</si>
  <si>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</si>
  <si>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</si>
  <si>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</si>
  <si>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</si>
  <si>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</si>
  <si>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</si>
  <si>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</si>
  <si>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</si>
  <si>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</si>
  <si>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</si>
  <si>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</si>
  <si>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</si>
  <si>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</si>
  <si>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</si>
  <si>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</si>
  <si>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</si>
  <si>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</si>
  <si>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</si>
  <si>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</si>
  <si>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</si>
  <si>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</si>
  <si>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</si>
  <si>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</si>
  <si>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</si>
  <si>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</si>
  <si>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</si>
  <si>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</si>
  <si>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</si>
  <si>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</si>
  <si>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</si>
  <si>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</si>
  <si>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</si>
  <si>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</si>
  <si>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</si>
  <si>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</si>
  <si>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</si>
  <si>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</si>
  <si>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</si>
  <si>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</si>
  <si>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</si>
  <si>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</si>
  <si>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</si>
  <si>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</si>
  <si>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</si>
  <si>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</si>
  <si>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</si>
  <si>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</si>
  <si>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</si>
  <si>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</si>
  <si>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</si>
  <si>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</si>
  <si>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</si>
  <si>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</si>
  <si>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</si>
  <si>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</si>
  <si>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</si>
  <si>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</si>
  <si>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</si>
  <si>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</si>
  <si>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</si>
  <si>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</si>
  <si>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</si>
  <si>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</si>
  <si>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</si>
  <si>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</si>
  <si>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</si>
  <si>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</si>
  <si>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</si>
  <si>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</si>
  <si>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</si>
  <si>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</si>
  <si>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</si>
  <si>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</si>
  <si>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</si>
  <si>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</si>
  <si>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</si>
  <si>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</si>
  <si>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</si>
  <si>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</si>
  <si>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</si>
  <si>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</si>
  <si>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</si>
  <si>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</si>
  <si>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</si>
  <si>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</si>
  <si>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</si>
  <si>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</si>
  <si>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</si>
  <si>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</si>
  <si>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</si>
  <si>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</si>
  <si>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</si>
  <si>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</si>
  <si>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</si>
  <si>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</si>
  <si>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</si>
  <si>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</si>
  <si>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</si>
  <si>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</si>
  <si>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</si>
  <si>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</si>
  <si>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</si>
  <si>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</si>
  <si>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</si>
  <si>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</si>
  <si>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</si>
  <si>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</si>
  <si>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</si>
  <si>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</si>
  <si>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</si>
  <si>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</si>
  <si>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</si>
  <si>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</si>
  <si>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</si>
  <si>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</si>
  <si>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</si>
  <si>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</si>
  <si>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</si>
  <si>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</si>
  <si>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</si>
  <si>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</si>
  <si>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</si>
  <si>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</si>
  <si>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</si>
  <si>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</si>
  <si>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</si>
  <si>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</si>
  <si>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</si>
  <si>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</si>
  <si>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</si>
  <si>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</si>
  <si>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</si>
  <si>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</si>
  <si>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</si>
  <si>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</si>
  <si>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</si>
  <si>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</si>
  <si>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</si>
  <si>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</si>
  <si>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</si>
  <si>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</si>
  <si>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</si>
  <si>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</si>
  <si>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</si>
  <si>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</si>
  <si>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</si>
  <si>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</si>
  <si>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</si>
  <si>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</si>
  <si>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</si>
  <si>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</si>
  <si>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</si>
  <si>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</si>
  <si>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</si>
  <si>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</si>
  <si>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</si>
  <si>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</si>
  <si>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</si>
  <si>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</si>
  <si>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</si>
  <si>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</si>
  <si>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</si>
  <si>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</si>
  <si>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</si>
  <si>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</si>
  <si>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</si>
  <si>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</si>
  <si>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</si>
  <si>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</si>
  <si>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</si>
  <si>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</si>
  <si>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</si>
  <si>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</si>
  <si>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</si>
  <si>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</si>
  <si>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</si>
  <si>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</si>
  <si>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</si>
  <si>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</si>
  <si>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</si>
  <si>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</si>
  <si>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</si>
  <si>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</si>
  <si>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</si>
  <si>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</si>
  <si>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</si>
  <si>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</si>
  <si>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</si>
  <si>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</si>
  <si>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</si>
  <si>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</si>
  <si>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</si>
  <si>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</si>
  <si>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</si>
  <si>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</si>
  <si>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</si>
  <si>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</si>
  <si>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</si>
  <si>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</si>
  <si>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</si>
  <si>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</si>
  <si>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</si>
  <si>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</si>
  <si>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</si>
  <si>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</si>
  <si>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</si>
  <si>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</si>
  <si>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</si>
  <si>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</si>
  <si>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</si>
  <si>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</si>
  <si>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</si>
  <si>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</si>
  <si>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</si>
  <si>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</si>
  <si>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</si>
  <si>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</si>
  <si>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</si>
  <si>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</si>
  <si>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</si>
  <si>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</si>
  <si>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</si>
  <si>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</si>
  <si>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</si>
  <si>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</si>
  <si>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</si>
  <si>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</si>
  <si>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</si>
  <si>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</si>
  <si>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</si>
  <si>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</si>
  <si>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</si>
  <si>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</si>
  <si>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</si>
  <si>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</si>
  <si>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</si>
  <si>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</si>
  <si>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</si>
  <si>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</si>
  <si>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</si>
  <si>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</si>
  <si>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</si>
  <si>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</si>
  <si>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</si>
  <si>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</si>
  <si>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</si>
  <si>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</si>
  <si>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</si>
  <si>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</si>
  <si>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</si>
  <si>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</si>
  <si>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</si>
  <si>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</si>
  <si>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</si>
  <si>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</si>
  <si>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</si>
  <si>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</si>
  <si>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</si>
  <si>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</si>
  <si>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</si>
  <si>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</si>
  <si>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</si>
  <si>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</si>
  <si>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</si>
  <si>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</si>
  <si>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</si>
  <si>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</si>
  <si>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</si>
  <si>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</si>
  <si>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</si>
  <si>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</si>
  <si>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</si>
  <si>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</si>
  <si>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</si>
  <si>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</si>
  <si>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</si>
  <si>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</si>
  <si>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</si>
  <si>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</si>
  <si>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</si>
  <si>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</si>
  <si>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</si>
  <si>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</si>
  <si>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</si>
  <si>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</si>
  <si>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</si>
  <si>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</si>
  <si>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</si>
  <si>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</si>
  <si>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</si>
  <si>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</si>
  <si>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</si>
  <si>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</si>
  <si>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</si>
  <si>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</si>
  <si>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</si>
  <si>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</si>
  <si>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</si>
  <si>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</si>
  <si>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</si>
  <si>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</si>
  <si>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</si>
  <si>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</si>
  <si>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</si>
  <si>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</si>
  <si>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</si>
  <si>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</si>
  <si>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</si>
  <si>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</si>
  <si>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</si>
  <si>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</si>
  <si>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</si>
  <si>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</si>
  <si>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</si>
  <si>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</si>
  <si>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</si>
  <si>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</si>
  <si>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</si>
  <si>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</si>
  <si>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</si>
  <si>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</si>
  <si>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</si>
  <si>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</si>
  <si>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</si>
  <si>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</si>
  <si>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</si>
  <si>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</si>
  <si>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</si>
  <si>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</si>
  <si>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</si>
  <si>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</si>
  <si>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</si>
  <si>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</si>
  <si>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</si>
  <si>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</si>
  <si>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</si>
  <si>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</si>
  <si>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</si>
  <si>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</si>
  <si>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</si>
  <si>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</si>
  <si>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</si>
  <si>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</si>
  <si>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</si>
  <si>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</si>
  <si>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</si>
  <si>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</si>
  <si>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</si>
  <si>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</si>
  <si>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</si>
  <si>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</si>
  <si>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</si>
  <si>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</si>
  <si>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</si>
  <si>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</si>
  <si>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</si>
  <si>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</si>
  <si>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</si>
  <si>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</si>
  <si>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</si>
  <si>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</si>
  <si>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</si>
  <si>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</si>
  <si>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</si>
  <si>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</si>
  <si>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</si>
  <si>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</si>
  <si>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</si>
  <si>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</si>
  <si>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</si>
  <si>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</si>
  <si>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</si>
  <si>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</si>
  <si>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</si>
  <si>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</si>
  <si>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</si>
  <si>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</si>
  <si>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</si>
  <si>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</si>
  <si>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</si>
  <si>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</si>
  <si>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</si>
  <si>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</si>
  <si>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</si>
  <si>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</si>
  <si>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</si>
  <si>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</si>
  <si>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</si>
  <si>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</si>
  <si>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</si>
  <si>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</si>
  <si>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</si>
  <si>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</si>
  <si>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</si>
  <si>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</si>
  <si>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</si>
  <si>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</si>
  <si>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</si>
  <si>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</si>
  <si>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</si>
  <si>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</si>
  <si>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</si>
  <si>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</si>
  <si>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</si>
  <si>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</si>
  <si>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</si>
  <si>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</si>
  <si>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</si>
  <si>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</si>
  <si>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</si>
  <si>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</si>
  <si>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</si>
  <si>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</si>
  <si>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</si>
  <si>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</si>
  <si>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</si>
  <si>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</si>
  <si>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</si>
  <si>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</si>
  <si>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</si>
  <si>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</si>
  <si>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</si>
  <si>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</si>
  <si>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</si>
  <si>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</si>
  <si>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</si>
  <si>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</si>
  <si>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</si>
  <si>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</si>
  <si>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</si>
  <si>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</si>
  <si>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</si>
  <si>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</si>
  <si>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</si>
  <si>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</si>
  <si>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</si>
  <si>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</si>
  <si>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</si>
  <si>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</si>
  <si>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</si>
  <si>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</si>
  <si>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</si>
  <si>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</si>
  <si>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</si>
  <si>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</si>
  <si>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</si>
  <si>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</si>
  <si>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</si>
  <si>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</si>
  <si>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</si>
  <si>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</si>
  <si>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</si>
  <si>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</si>
  <si>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</si>
  <si>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</si>
  <si>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</si>
  <si>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</si>
  <si>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</si>
  <si>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</si>
  <si>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</si>
  <si>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</si>
  <si>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</si>
  <si>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</si>
  <si>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</si>
  <si>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</si>
  <si>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</si>
  <si>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</si>
  <si>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</si>
  <si>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</si>
  <si>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</si>
  <si>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</si>
  <si>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</si>
  <si>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</si>
  <si>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</si>
  <si>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</si>
  <si>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</si>
  <si>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</si>
  <si>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</si>
  <si>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</si>
  <si>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</si>
  <si>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</si>
  <si>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</si>
  <si>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</si>
  <si>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</si>
  <si>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</si>
  <si>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</si>
  <si>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</si>
  <si>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</si>
  <si>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</si>
  <si>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</si>
  <si>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</si>
  <si>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</si>
  <si>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</si>
  <si>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</si>
  <si>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</si>
  <si>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</si>
  <si>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</si>
  <si>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</si>
  <si>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</si>
  <si>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</si>
  <si>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</si>
  <si>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</si>
  <si>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</si>
  <si>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</si>
  <si>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</si>
  <si>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</si>
  <si>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</si>
  <si>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</si>
  <si>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</si>
  <si>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</si>
  <si>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</si>
  <si>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</si>
  <si>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</si>
  <si>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</si>
  <si>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</si>
  <si>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</si>
  <si>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</si>
  <si>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</si>
  <si>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</si>
  <si>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</si>
  <si>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</si>
  <si>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</si>
  <si>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</si>
  <si>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</si>
  <si>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</si>
  <si>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</si>
  <si>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</si>
  <si>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</si>
  <si>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</si>
  <si>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</si>
  <si>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</si>
  <si>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</si>
  <si>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</si>
  <si>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</si>
  <si>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</si>
  <si>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</si>
  <si>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</si>
  <si>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</si>
  <si>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</si>
  <si>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</si>
  <si>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</si>
  <si>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</si>
  <si>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</si>
  <si>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</si>
  <si>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</si>
  <si>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</si>
  <si>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</si>
  <si>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</si>
  <si>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</si>
  <si>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</si>
  <si>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</si>
  <si>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</si>
  <si>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</si>
  <si>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</si>
  <si>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</si>
  <si>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</si>
  <si>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</si>
  <si>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</si>
  <si>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</si>
  <si>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</si>
  <si>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</si>
  <si>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</si>
  <si>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</si>
  <si>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</si>
  <si>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</si>
  <si>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</si>
  <si>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</si>
  <si>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</si>
  <si>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</si>
  <si>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</si>
  <si>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</si>
  <si>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</si>
  <si>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</si>
  <si>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</si>
  <si>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</si>
  <si>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</si>
  <si>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</si>
  <si>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</si>
  <si>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</si>
  <si>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</si>
  <si>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</si>
  <si>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</si>
  <si>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</si>
  <si>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</si>
  <si>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</si>
  <si>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</si>
  <si>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</si>
  <si>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</si>
  <si>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</si>
  <si>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</si>
  <si>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</si>
  <si>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</si>
  <si>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</si>
  <si>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</si>
  <si>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</si>
  <si>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</si>
  <si>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</si>
  <si>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</si>
  <si>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</si>
  <si>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</si>
  <si>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</si>
  <si>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</si>
  <si>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</si>
  <si>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</si>
  <si>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</si>
  <si>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</si>
  <si>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</si>
  <si>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</si>
  <si>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</si>
  <si>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</si>
  <si>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</si>
  <si>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</si>
  <si>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</si>
  <si>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</si>
  <si>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</si>
  <si>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</si>
  <si>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</si>
  <si>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</si>
  <si>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</si>
  <si>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</si>
  <si>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</si>
  <si>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</si>
  <si>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</si>
  <si>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</si>
  <si>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</si>
  <si>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</si>
  <si>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</si>
  <si>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</si>
  <si>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</si>
  <si>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</si>
  <si>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</si>
  <si>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</si>
  <si>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</si>
  <si>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</si>
  <si>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</si>
  <si>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</si>
  <si>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</si>
  <si>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</si>
  <si>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</si>
  <si>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</si>
  <si>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</si>
  <si>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</si>
  <si>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</si>
  <si>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</si>
  <si>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</si>
  <si>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</si>
  <si>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</si>
  <si>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</si>
  <si>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</si>
  <si>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</si>
  <si>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</si>
  <si>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</si>
  <si>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</si>
  <si>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</si>
  <si>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</si>
  <si>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</si>
  <si>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</si>
  <si>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</si>
  <si>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</si>
  <si>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</si>
  <si>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</si>
  <si>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</si>
  <si>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</si>
  <si>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</si>
  <si>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</si>
  <si>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</si>
  <si>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</si>
  <si>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</si>
  <si>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</si>
  <si>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</si>
  <si>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</si>
  <si>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</si>
  <si>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</si>
  <si>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</si>
  <si>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</si>
  <si>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</si>
  <si>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</si>
  <si>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</si>
  <si>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</si>
  <si>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</si>
  <si>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</si>
  <si>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</si>
  <si>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</si>
  <si>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</si>
  <si>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</si>
  <si>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</si>
  <si>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</si>
  <si>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</si>
  <si>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</si>
  <si>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</si>
  <si>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</si>
  <si>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</si>
  <si>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</si>
  <si>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</si>
  <si>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</si>
  <si>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</si>
  <si>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</si>
  <si>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</si>
  <si>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</si>
  <si>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</si>
  <si>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</si>
  <si>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</si>
  <si>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</si>
  <si>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</si>
  <si>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</si>
  <si>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</si>
  <si>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</si>
  <si>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</si>
  <si>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</si>
  <si>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</si>
  <si>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</si>
  <si>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</si>
  <si>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</si>
  <si>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</si>
  <si>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</si>
  <si>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</si>
  <si>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</si>
  <si>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</si>
  <si>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</si>
  <si>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</si>
  <si>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</si>
  <si>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</si>
  <si>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</si>
  <si>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</si>
  <si>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</si>
  <si>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</si>
  <si>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</si>
  <si>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</si>
  <si>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</si>
  <si>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</si>
  <si>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</si>
  <si>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</si>
  <si>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</si>
  <si>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</si>
  <si>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</si>
  <si>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</si>
  <si>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</si>
  <si>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</si>
  <si>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</si>
  <si>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</si>
  <si>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</si>
  <si>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</si>
  <si>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</si>
  <si>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</si>
  <si>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</si>
  <si>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</si>
  <si>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</si>
  <si>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</si>
  <si>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</si>
  <si>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</si>
  <si>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</si>
  <si>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</si>
  <si>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</si>
  <si>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</si>
  <si>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</si>
  <si>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</si>
  <si>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</si>
  <si>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</si>
  <si>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</si>
  <si>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</si>
  <si>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</si>
  <si>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</si>
  <si>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</si>
  <si>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</si>
  <si>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</si>
  <si>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</si>
  <si>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</si>
  <si>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</si>
  <si>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</si>
  <si>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</si>
  <si>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</si>
  <si>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</si>
  <si>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</si>
  <si>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</si>
  <si>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</si>
  <si>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</si>
  <si>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</si>
  <si>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</si>
  <si>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</si>
  <si>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</si>
  <si>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</si>
  <si>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</si>
  <si>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</si>
  <si>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</si>
  <si>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</si>
  <si>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</si>
  <si>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</si>
  <si>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</si>
  <si>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</si>
  <si>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</si>
  <si>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</si>
  <si>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</si>
  <si>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</si>
  <si>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</si>
  <si>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</si>
  <si>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</si>
  <si>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</si>
  <si>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</si>
  <si>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</si>
  <si>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</si>
  <si>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</si>
  <si>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</si>
  <si>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</si>
  <si>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</si>
  <si>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</si>
  <si>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</si>
  <si>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</si>
  <si>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</si>
  <si>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</si>
  <si>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</si>
  <si>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</si>
  <si>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</si>
  <si>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</si>
  <si>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</si>
  <si>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</si>
  <si>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</si>
  <si>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</si>
  <si>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</si>
  <si>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</si>
  <si>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</si>
  <si>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</si>
  <si>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</si>
  <si>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</si>
  <si>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</si>
  <si>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</si>
  <si>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</si>
  <si>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</si>
  <si>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</si>
  <si>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</si>
  <si>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</si>
  <si>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</si>
  <si>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</si>
  <si>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</si>
  <si>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</si>
  <si>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</si>
  <si>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</si>
  <si>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</si>
  <si>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</si>
  <si>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</si>
  <si>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</si>
  <si>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</si>
  <si>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</si>
  <si>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</si>
  <si>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</si>
  <si>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</si>
  <si>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</si>
  <si>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</si>
  <si>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</si>
  <si>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</si>
  <si>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</si>
  <si>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</si>
  <si>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</si>
  <si>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</si>
  <si>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</si>
  <si>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</si>
  <si>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</si>
  <si>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</si>
  <si>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</si>
  <si>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</si>
  <si>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</si>
  <si>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</si>
  <si>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</si>
  <si>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</si>
  <si>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</si>
  <si>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</si>
  <si>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</si>
  <si>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</si>
  <si>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</si>
  <si>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</si>
  <si>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</si>
  <si>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</si>
  <si>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</si>
  <si>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</si>
  <si>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</si>
  <si>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</si>
  <si>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</si>
  <si>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</si>
  <si>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</si>
  <si>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</si>
  <si>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</si>
  <si>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</si>
  <si>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</si>
  <si>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</si>
  <si>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</si>
  <si>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</si>
  <si>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</si>
  <si>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</si>
  <si>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</si>
  <si>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</si>
  <si>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</si>
  <si>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</si>
  <si>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</si>
  <si>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</si>
  <si>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</si>
  <si>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</si>
  <si>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</si>
  <si>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</si>
  <si>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</si>
  <si>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</si>
  <si>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</si>
  <si>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</si>
  <si>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</si>
  <si>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</si>
  <si>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</si>
  <si>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</si>
  <si>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</si>
  <si>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</si>
  <si>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</si>
  <si>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</si>
  <si>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</si>
  <si>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</si>
  <si>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</si>
  <si>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</si>
  <si>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</si>
  <si>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</si>
  <si>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</si>
  <si>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</si>
  <si>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</si>
  <si>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</si>
  <si>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</si>
  <si>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</si>
  <si>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</si>
  <si>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</si>
  <si>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</si>
  <si>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</si>
  <si>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</si>
  <si>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</si>
  <si>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</si>
  <si>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</si>
  <si>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</si>
  <si>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</si>
  <si>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</si>
  <si>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</si>
  <si>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</si>
  <si>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</si>
  <si>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</si>
  <si>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</si>
  <si>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</si>
  <si>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</si>
  <si>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</si>
  <si>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</si>
  <si>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</si>
  <si>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</si>
  <si>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</si>
  <si>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</si>
  <si>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</si>
  <si>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</si>
  <si>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</si>
  <si>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</si>
  <si>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</si>
  <si>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</si>
  <si>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</si>
  <si>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</si>
  <si>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</si>
  <si>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</si>
  <si>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</si>
  <si>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</si>
  <si>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</si>
  <si>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</si>
  <si>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</si>
  <si>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</si>
  <si>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</si>
  <si>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</si>
  <si>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</si>
  <si>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</si>
  <si>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</si>
  <si>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</si>
  <si>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</si>
  <si>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</si>
  <si>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</si>
  <si>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</si>
  <si>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</si>
  <si>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</si>
  <si>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</si>
  <si>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</si>
  <si>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</si>
  <si>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</si>
  <si>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</si>
  <si>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</si>
  <si>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</si>
  <si>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</si>
  <si>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</si>
  <si>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</si>
  <si>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</si>
  <si>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</si>
  <si>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</si>
  <si>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</si>
  <si>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</si>
  <si>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</si>
  <si>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</si>
  <si>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</si>
  <si>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</si>
  <si>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</si>
  <si>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</si>
  <si>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</si>
  <si>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</si>
  <si>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</si>
  <si>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</si>
  <si>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</si>
  <si>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</si>
  <si>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</si>
  <si>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</si>
  <si>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</si>
  <si>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</si>
  <si>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</si>
  <si>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</si>
  <si>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</si>
  <si>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</si>
  <si>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</si>
  <si>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</si>
  <si>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</si>
  <si>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</si>
  <si>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</si>
  <si>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</si>
  <si>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</si>
  <si>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</si>
  <si>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</si>
  <si>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</si>
  <si>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</si>
  <si>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</si>
  <si>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</si>
  <si>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</si>
  <si>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</si>
  <si>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</si>
  <si>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</si>
  <si>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</si>
  <si>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</si>
  <si>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</si>
  <si>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</si>
  <si>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</si>
  <si>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</si>
  <si>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</si>
  <si>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</si>
  <si>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</si>
  <si>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</si>
  <si>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</si>
  <si>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</si>
  <si>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</si>
  <si>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</si>
  <si>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</si>
  <si>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</si>
  <si>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</si>
  <si>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</si>
  <si>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</si>
  <si>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</si>
  <si>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</si>
  <si>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</si>
  <si>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</si>
  <si>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</si>
  <si>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</si>
  <si>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</si>
  <si>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</si>
  <si>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</si>
  <si>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</si>
  <si>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</si>
  <si>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</si>
  <si>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</si>
  <si>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</si>
  <si>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</si>
  <si>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</si>
  <si>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</si>
  <si>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</si>
  <si>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</si>
  <si>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</si>
  <si>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</si>
  <si>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</si>
  <si>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</si>
  <si>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</si>
  <si>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</si>
  <si>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</si>
  <si>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</si>
  <si>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</si>
  <si>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</si>
  <si>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</si>
  <si>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</si>
  <si>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</si>
  <si>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</si>
  <si>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</si>
  <si>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</si>
  <si>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</si>
  <si>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</si>
  <si>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</si>
  <si>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</si>
  <si>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</si>
  <si>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</si>
  <si>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</si>
  <si>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</si>
  <si>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</si>
  <si>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</si>
  <si>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</si>
  <si>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</si>
  <si>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</si>
  <si>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</si>
  <si>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</si>
  <si>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</si>
  <si>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</si>
  <si>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</si>
  <si>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</si>
  <si>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</si>
  <si>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</si>
  <si>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</si>
  <si>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</si>
  <si>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</si>
  <si>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</si>
  <si>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</si>
  <si>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</si>
  <si>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</si>
  <si>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</si>
  <si>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</si>
  <si>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</si>
  <si>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</si>
  <si>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</si>
  <si>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</si>
  <si>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</si>
  <si>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</si>
  <si>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</si>
  <si>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</si>
  <si>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</si>
  <si>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</si>
  <si>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</si>
  <si>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</si>
  <si>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</si>
  <si>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</si>
  <si>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</si>
  <si>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</si>
  <si>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</si>
  <si>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</si>
  <si>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</si>
  <si>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</si>
  <si>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</si>
  <si>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</si>
  <si>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</si>
  <si>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</si>
  <si>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</si>
  <si>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</si>
  <si>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</si>
  <si>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</si>
  <si>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</si>
  <si>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</si>
  <si>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</si>
  <si>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</si>
  <si>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</si>
  <si>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</si>
  <si>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</si>
  <si>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</si>
  <si>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</si>
  <si>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</si>
  <si>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</si>
  <si>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</si>
  <si>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</si>
  <si>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</si>
  <si>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</si>
  <si>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</si>
  <si>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</si>
  <si>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</si>
  <si>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</si>
  <si>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</si>
  <si>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</si>
  <si>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</si>
  <si>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</si>
  <si>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</si>
  <si>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</si>
  <si>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</si>
  <si>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</si>
  <si>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</si>
  <si>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</si>
  <si>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</si>
  <si>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</si>
  <si>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</si>
  <si>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</si>
  <si>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</si>
  <si>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</si>
  <si>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</si>
  <si>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</si>
  <si>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</si>
  <si>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</si>
  <si>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</si>
  <si>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</si>
  <si>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</si>
  <si>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</si>
  <si>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</si>
  <si>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</si>
  <si>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</si>
  <si>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</si>
  <si>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</si>
  <si>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</si>
  <si>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</si>
  <si>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</si>
  <si>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</si>
  <si>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</si>
  <si>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</si>
  <si>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</si>
  <si>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</si>
  <si>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</si>
  <si>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</si>
  <si>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</si>
  <si>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</si>
  <si>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</si>
  <si>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</si>
  <si>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</si>
  <si>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</si>
  <si>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</si>
  <si>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</si>
  <si>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</si>
  <si>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</si>
  <si>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</si>
  <si>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</si>
  <si>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</si>
  <si>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</si>
  <si>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</si>
  <si>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</si>
  <si>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</si>
  <si>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</si>
  <si>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</si>
  <si>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</si>
  <si>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</si>
  <si>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</si>
  <si>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</si>
  <si>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</si>
  <si>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</si>
  <si>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</si>
  <si>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</si>
  <si>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</si>
  <si>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</si>
  <si>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</si>
  <si>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</si>
  <si>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</si>
  <si>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</si>
  <si>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</si>
  <si>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</si>
  <si>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</si>
  <si>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</si>
  <si>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</si>
  <si>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</si>
  <si>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</si>
  <si>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</si>
  <si>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</si>
  <si>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</si>
  <si>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</si>
  <si>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</si>
  <si>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</si>
  <si>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</si>
  <si>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</si>
  <si>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</si>
  <si>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</si>
  <si>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</si>
  <si>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</si>
  <si>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</si>
  <si>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</si>
  <si>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</si>
  <si>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</si>
  <si>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</si>
  <si>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</si>
  <si>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</si>
  <si>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</si>
  <si>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</si>
  <si>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</si>
  <si>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</si>
  <si>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</si>
  <si>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</si>
  <si>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</si>
  <si>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</si>
  <si>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</si>
  <si>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</si>
  <si>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</si>
  <si>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</si>
  <si>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</si>
  <si>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</si>
  <si>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</si>
  <si>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</si>
  <si>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</si>
  <si>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</si>
  <si>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</si>
  <si>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</si>
  <si>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</si>
  <si>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</si>
  <si>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</si>
  <si>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</si>
  <si>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</si>
  <si>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</si>
  <si>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</si>
  <si>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</si>
  <si>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</si>
  <si>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</si>
  <si>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</si>
  <si>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</si>
  <si>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</si>
  <si>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</si>
  <si>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</si>
  <si>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</si>
  <si>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</si>
  <si>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</si>
  <si>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</si>
  <si>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</si>
  <si>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</si>
  <si>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</si>
  <si>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</si>
  <si>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</si>
  <si>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</si>
  <si>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</si>
  <si>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</si>
  <si>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</si>
  <si>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</si>
  <si>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</si>
  <si>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</si>
  <si>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</si>
  <si>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</si>
  <si>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</si>
  <si>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</si>
  <si>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</si>
  <si>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</si>
  <si>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</si>
  <si>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</si>
  <si>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</si>
  <si>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</si>
  <si>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</si>
  <si>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</si>
  <si>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</si>
  <si>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</si>
  <si>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</si>
  <si>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</si>
  <si>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</si>
  <si>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</si>
  <si>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</si>
  <si>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</si>
  <si>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</si>
  <si>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</si>
  <si>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</si>
  <si>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</si>
  <si>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</si>
  <si>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</si>
  <si>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</si>
  <si>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</si>
  <si>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</si>
  <si>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</si>
  <si>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</si>
  <si>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</si>
  <si>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</si>
  <si>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</si>
  <si>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</si>
  <si>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</si>
  <si>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</si>
  <si>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</si>
  <si>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</si>
  <si>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</si>
  <si>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</si>
  <si>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</si>
  <si>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</si>
  <si>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</si>
  <si>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</si>
  <si>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</si>
  <si>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</si>
  <si>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</si>
  <si>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</si>
  <si>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</si>
  <si>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</si>
  <si>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</si>
  <si>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</si>
  <si>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</si>
  <si>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</si>
  <si>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</si>
  <si>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</si>
  <si>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</si>
  <si>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</si>
  <si>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</si>
  <si>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</si>
  <si>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</si>
  <si>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</si>
  <si>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</si>
  <si>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</si>
  <si>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</si>
  <si>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</si>
  <si>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</si>
  <si>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</si>
  <si>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</si>
  <si>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</si>
  <si>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</si>
  <si>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</si>
  <si>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</si>
  <si>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</si>
  <si>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</si>
  <si>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</si>
  <si>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</si>
  <si>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</si>
  <si>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</si>
  <si>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</si>
  <si>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</si>
  <si>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</si>
  <si>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</si>
  <si>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</si>
  <si>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</si>
  <si>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</si>
  <si>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</si>
  <si>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</si>
  <si>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</si>
  <si>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</si>
  <si>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</si>
  <si>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</si>
  <si>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</si>
  <si>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</si>
  <si>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</si>
  <si>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</si>
  <si>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</si>
  <si>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</si>
  <si>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</si>
  <si>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</si>
  <si>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</si>
  <si>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</si>
  <si>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</si>
  <si>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</si>
  <si>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</si>
  <si>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</si>
  <si>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</si>
  <si>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</si>
  <si>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</si>
  <si>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</si>
  <si>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</si>
  <si>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</si>
  <si>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</si>
  <si>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</si>
  <si>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</si>
  <si>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</si>
  <si>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</si>
  <si>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</si>
  <si>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</si>
  <si>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</si>
  <si>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</si>
  <si>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</si>
  <si>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</si>
  <si>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</si>
  <si>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</si>
  <si>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</si>
  <si>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</si>
  <si>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</si>
  <si>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</si>
  <si>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</si>
  <si>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</si>
  <si>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</si>
  <si>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</si>
  <si>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</si>
  <si>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</si>
  <si>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</si>
  <si>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</si>
  <si>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</si>
  <si>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</si>
  <si>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</si>
  <si>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</si>
  <si>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</si>
  <si>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</si>
  <si>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</si>
  <si>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</si>
  <si>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</si>
  <si>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</si>
  <si>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</si>
  <si>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</si>
  <si>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</si>
  <si>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</si>
  <si>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</si>
  <si>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</si>
  <si>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</si>
  <si>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</si>
  <si>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</si>
  <si>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</si>
  <si>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</si>
  <si>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</si>
  <si>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</si>
  <si>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</si>
  <si>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</si>
  <si>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</si>
  <si>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</si>
  <si>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</si>
  <si>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</si>
  <si>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</si>
  <si>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</si>
  <si>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</si>
  <si>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</si>
  <si>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</si>
  <si>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</si>
  <si>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</si>
  <si>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</si>
  <si>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</si>
  <si>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</si>
  <si>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</si>
  <si>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</si>
  <si>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</si>
  <si>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</si>
  <si>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</si>
  <si>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</si>
  <si>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</si>
  <si>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</si>
  <si>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</si>
  <si>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</si>
  <si>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</si>
  <si>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</si>
  <si>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</si>
  <si>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</si>
  <si>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</si>
  <si>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</si>
  <si>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</si>
  <si>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</si>
  <si>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</si>
  <si>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</si>
  <si>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</si>
  <si>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</si>
  <si>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</si>
  <si>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</si>
  <si>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</si>
  <si>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</si>
  <si>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</si>
  <si>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</si>
  <si>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</si>
  <si>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</si>
  <si>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</si>
  <si>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</si>
  <si>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</si>
  <si>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</si>
  <si>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</si>
  <si>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</si>
  <si>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</si>
  <si>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</si>
  <si>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</si>
  <si>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</si>
  <si>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</si>
  <si>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</si>
  <si>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</si>
  <si>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</si>
  <si>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</si>
  <si>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</si>
  <si>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</si>
  <si>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</si>
  <si>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</si>
  <si>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</si>
  <si>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</si>
  <si>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</si>
  <si>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</si>
  <si>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</si>
  <si>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</si>
  <si>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</si>
  <si>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</si>
  <si>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</si>
  <si>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</si>
  <si>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</si>
  <si>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</si>
  <si>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</si>
  <si>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</si>
  <si>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</si>
  <si>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</si>
  <si>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</si>
  <si>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</si>
  <si>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</si>
  <si>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</si>
  <si>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</si>
  <si>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</si>
  <si>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</si>
  <si>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</si>
  <si>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</si>
  <si>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</si>
  <si>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</si>
  <si>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</si>
  <si>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</si>
  <si>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</si>
  <si>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</si>
  <si>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</si>
  <si>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</si>
  <si>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</si>
  <si>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</si>
  <si>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</si>
  <si>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</si>
  <si>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</si>
  <si>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</si>
  <si>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</si>
  <si>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</si>
  <si>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</si>
  <si>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</si>
  <si>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</si>
  <si>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</si>
  <si>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</si>
  <si>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</si>
  <si>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</si>
  <si>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</si>
  <si>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</si>
  <si>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</si>
  <si>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</si>
  <si>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</si>
  <si>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</si>
  <si>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</si>
  <si>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</si>
  <si>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</si>
  <si>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</si>
  <si>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</si>
  <si>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</si>
  <si>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</si>
  <si>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</si>
  <si>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</si>
  <si>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</si>
  <si>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</si>
  <si>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</si>
  <si>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</si>
  <si>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</si>
  <si>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</si>
  <si>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</si>
  <si>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</si>
  <si>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</si>
  <si>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</si>
  <si>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</si>
  <si>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</si>
  <si>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</si>
  <si>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</si>
  <si>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</si>
  <si>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</si>
  <si>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</si>
  <si>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</si>
  <si>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</si>
  <si>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</si>
  <si>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</si>
  <si>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</si>
  <si>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</si>
  <si>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</si>
  <si>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</si>
  <si>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</si>
  <si>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</si>
  <si>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</si>
  <si>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</si>
  <si>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</si>
  <si>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</si>
  <si>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</si>
  <si>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</si>
  <si>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</si>
  <si>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</si>
  <si>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</si>
  <si>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</si>
  <si>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</si>
  <si>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</si>
  <si>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</si>
  <si>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</si>
  <si>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</si>
  <si>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</si>
  <si>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</si>
  <si>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</si>
  <si>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</si>
  <si>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</si>
  <si>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</si>
  <si>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</si>
  <si>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</si>
  <si>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</si>
  <si>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</si>
  <si>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</si>
  <si>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</si>
  <si>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</si>
  <si>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</si>
  <si>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</si>
  <si>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</si>
  <si>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</si>
  <si>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</si>
  <si>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</si>
  <si>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</si>
  <si>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</si>
  <si>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</si>
  <si>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</si>
  <si>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</si>
  <si>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</si>
  <si>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</si>
  <si>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</si>
  <si>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</si>
  <si>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</si>
  <si>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</si>
  <si>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</si>
  <si>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</si>
  <si>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</si>
  <si>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</si>
  <si>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</si>
  <si>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</si>
  <si>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</si>
  <si>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</si>
  <si>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</si>
  <si>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</si>
  <si>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</si>
  <si>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</si>
  <si>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</si>
  <si>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</si>
  <si>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</si>
  <si>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</si>
  <si>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</si>
  <si>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</si>
  <si>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</si>
  <si>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</si>
  <si>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</si>
  <si>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</si>
  <si>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</si>
  <si>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</si>
  <si>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</si>
  <si>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</si>
  <si>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</si>
  <si>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</si>
  <si>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</si>
  <si>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</si>
  <si>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</si>
  <si>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</si>
  <si>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</si>
  <si>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</si>
  <si>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</si>
  <si>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</si>
  <si>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</si>
  <si>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</si>
  <si>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</si>
  <si>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</si>
  <si>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</si>
  <si>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</si>
  <si>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</si>
  <si>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</si>
  <si>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</si>
  <si>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</si>
  <si>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</si>
  <si>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</si>
  <si>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</si>
  <si>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</si>
  <si>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</si>
  <si>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</si>
  <si>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</si>
  <si>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</si>
  <si>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</si>
  <si>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</si>
  <si>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</si>
  <si>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</si>
  <si>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</si>
  <si>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</si>
  <si>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</si>
  <si>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</si>
  <si>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</si>
  <si>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</si>
  <si>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</si>
  <si>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</si>
  <si>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</si>
  <si>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</si>
  <si>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</si>
  <si>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</si>
  <si>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</si>
  <si>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</si>
  <si>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</si>
  <si>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</si>
  <si>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</si>
  <si>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</si>
  <si>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</si>
  <si>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</si>
  <si>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</si>
  <si>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</si>
  <si>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</si>
  <si>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</si>
  <si>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</si>
  <si>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</si>
  <si>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</si>
  <si>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</si>
  <si>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</si>
  <si>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</si>
  <si>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</si>
  <si>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</si>
  <si>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</si>
  <si>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</si>
  <si>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</si>
  <si>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</si>
  <si>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</si>
  <si>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</si>
  <si>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</si>
  <si>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</si>
  <si>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</si>
  <si>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</si>
  <si>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</si>
  <si>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</si>
  <si>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</si>
  <si>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</si>
  <si>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</si>
  <si>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</si>
  <si>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</si>
  <si>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</si>
  <si>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</si>
  <si>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</si>
  <si>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</si>
  <si>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</si>
  <si>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</si>
  <si>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</si>
  <si>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</si>
  <si>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</si>
  <si>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</si>
  <si>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</si>
  <si>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</si>
  <si>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</si>
  <si>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</si>
  <si>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</si>
  <si>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</si>
  <si>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</si>
  <si>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</si>
  <si>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</si>
  <si>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</si>
  <si>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</si>
  <si>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</si>
  <si>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</si>
  <si>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</si>
  <si>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</si>
  <si>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</si>
  <si>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</si>
  <si>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</si>
  <si>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</si>
  <si>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</si>
  <si>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</si>
  <si>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</si>
  <si>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</si>
  <si>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</si>
  <si>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</si>
  <si>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</si>
  <si>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</si>
  <si>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</si>
  <si>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</si>
  <si>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</si>
  <si>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</si>
  <si>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</si>
  <si>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</si>
  <si>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</si>
  <si>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</si>
  <si>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</si>
  <si>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</si>
  <si>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</si>
  <si>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</si>
  <si>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</si>
  <si>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</si>
  <si>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</si>
  <si>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</si>
  <si>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</si>
  <si>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</si>
  <si>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</si>
  <si>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</si>
  <si>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</si>
  <si>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</si>
  <si>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</si>
  <si>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</si>
  <si>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</si>
  <si>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</si>
  <si>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</si>
  <si>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</si>
  <si>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</si>
  <si>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</si>
  <si>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</si>
  <si>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</si>
  <si>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</si>
  <si>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</si>
  <si>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</si>
  <si>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</si>
  <si>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</si>
  <si>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</si>
  <si>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</si>
  <si>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</si>
  <si>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</si>
  <si>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</si>
  <si>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</si>
  <si>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</si>
  <si>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</si>
  <si>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</si>
  <si>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</si>
  <si>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</si>
  <si>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</si>
  <si>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</si>
  <si>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</si>
  <si>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</si>
  <si>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</si>
  <si>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</si>
  <si>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</si>
  <si>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</si>
  <si>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</si>
  <si>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</si>
  <si>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</si>
  <si>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</si>
  <si>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</si>
  <si>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</si>
  <si>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</si>
  <si>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</si>
  <si>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</si>
  <si>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</si>
  <si>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</si>
  <si>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</si>
  <si>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</si>
  <si>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</si>
  <si>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</si>
  <si>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</si>
  <si>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</si>
  <si>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</si>
  <si>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</si>
  <si>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</si>
  <si>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</si>
  <si>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</si>
  <si>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</si>
  <si>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</si>
  <si>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</si>
  <si>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</si>
  <si>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</si>
  <si>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</si>
  <si>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</si>
  <si>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</si>
  <si>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</si>
  <si>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</si>
  <si>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</si>
  <si>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</si>
  <si>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</si>
  <si>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</si>
  <si>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</si>
  <si>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</si>
  <si>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</si>
  <si>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</si>
  <si>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</si>
  <si>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</si>
  <si>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</si>
  <si>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</si>
  <si>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</si>
  <si>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</si>
  <si>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</si>
  <si>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</si>
  <si>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</si>
  <si>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</si>
  <si>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</si>
  <si>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</si>
  <si>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</si>
  <si>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</si>
  <si>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</si>
  <si>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</si>
  <si>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</si>
  <si>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</si>
  <si>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</si>
  <si>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</si>
  <si>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</si>
  <si>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</si>
  <si>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</si>
  <si>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</si>
  <si>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</si>
  <si>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</si>
  <si>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</si>
  <si>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</si>
  <si>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</si>
  <si>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</si>
  <si>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</si>
  <si>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</si>
  <si>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</si>
  <si>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</si>
  <si>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</si>
  <si>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</si>
  <si>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</si>
  <si>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</si>
  <si>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</si>
  <si>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</si>
  <si>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</si>
  <si>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</si>
  <si>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</si>
  <si>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</si>
  <si>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</si>
  <si>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</si>
  <si>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</si>
  <si>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</si>
  <si>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</si>
  <si>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</si>
  <si>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</si>
  <si>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</si>
  <si>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</si>
  <si>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</si>
  <si>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</si>
  <si>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</si>
  <si>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</si>
  <si>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</si>
  <si>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</si>
  <si>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</si>
  <si>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</si>
  <si>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</si>
  <si>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</si>
  <si>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</si>
  <si>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</si>
  <si>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</si>
  <si>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</si>
  <si>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</si>
  <si>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</si>
  <si>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</si>
  <si>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</si>
  <si>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</si>
  <si>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</si>
  <si>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</si>
  <si>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</si>
  <si>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</si>
  <si>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</si>
  <si>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</si>
  <si>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</si>
  <si>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</si>
  <si>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</si>
  <si>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</si>
  <si>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</si>
  <si>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</si>
  <si>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</si>
  <si>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</si>
  <si>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</si>
  <si>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</si>
  <si>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</si>
  <si>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</si>
  <si>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</si>
  <si>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</si>
  <si>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</si>
  <si>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</si>
  <si>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</si>
  <si>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</si>
  <si>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</si>
  <si>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</si>
  <si>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</si>
  <si>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</si>
  <si>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</si>
  <si>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</si>
  <si>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</si>
  <si>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</si>
  <si>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</si>
  <si>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</si>
  <si>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</si>
  <si>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</si>
  <si>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</si>
  <si>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</si>
  <si>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</si>
  <si>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</si>
  <si>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</si>
  <si>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</si>
  <si>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</si>
  <si>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</si>
  <si>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</si>
  <si>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</si>
  <si>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</si>
  <si>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</si>
  <si>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</si>
  <si>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</si>
  <si>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</si>
  <si>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</si>
  <si>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</si>
  <si>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</si>
  <si>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</si>
  <si>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</si>
  <si>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</si>
  <si>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</si>
  <si>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</si>
  <si>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</si>
  <si>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</si>
  <si>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</si>
  <si>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</si>
  <si>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</si>
  <si>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</si>
  <si>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</si>
  <si>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</si>
  <si>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</si>
  <si>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</si>
  <si>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</si>
  <si>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</si>
  <si>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</si>
  <si>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</si>
  <si>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</si>
  <si>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</si>
  <si>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</si>
  <si>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</si>
  <si>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</si>
  <si>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</si>
  <si>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</si>
  <si>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</si>
  <si>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</si>
  <si>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</si>
  <si>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</si>
  <si>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</si>
  <si>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</si>
  <si>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</si>
  <si>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</si>
  <si>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</si>
  <si>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</si>
  <si>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</si>
  <si>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</si>
  <si>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</si>
  <si>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</si>
  <si>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</si>
  <si>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</si>
  <si>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</si>
  <si>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</si>
  <si>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</si>
  <si>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</si>
  <si>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</si>
  <si>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</si>
  <si>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</si>
  <si>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</si>
  <si>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</si>
  <si>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</si>
  <si>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</si>
  <si>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</si>
  <si>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</si>
  <si>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</si>
  <si>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</si>
  <si>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</si>
  <si>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</si>
  <si>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</si>
  <si>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</si>
  <si>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</si>
  <si>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</si>
  <si>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</si>
  <si>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</si>
  <si>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</si>
  <si>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</si>
  <si>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</si>
  <si>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</si>
  <si>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</si>
  <si>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</si>
  <si>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</si>
  <si>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</si>
  <si>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</si>
  <si>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</si>
  <si>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</si>
  <si>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</si>
  <si>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</si>
  <si>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</si>
  <si>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</si>
  <si>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</si>
  <si>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</si>
  <si>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</si>
  <si>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</si>
  <si>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</si>
  <si>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</si>
  <si>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</si>
  <si>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</si>
  <si>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</si>
  <si>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</si>
  <si>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</si>
  <si>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</si>
  <si>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</si>
  <si>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</si>
  <si>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</si>
  <si>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</si>
  <si>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</si>
  <si>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</si>
  <si>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</si>
  <si>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</si>
  <si>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</si>
  <si>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</si>
  <si>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</si>
  <si>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</si>
  <si>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</si>
  <si>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</si>
  <si>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</si>
  <si>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</si>
  <si>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</si>
  <si>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</si>
  <si>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</si>
  <si>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</si>
  <si>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</si>
  <si>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</si>
  <si>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</si>
  <si>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</si>
  <si>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</si>
  <si>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</si>
  <si>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</si>
  <si>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</si>
  <si>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</si>
  <si>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</si>
  <si>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</si>
  <si>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</si>
  <si>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</si>
  <si>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</si>
  <si>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</si>
  <si>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</si>
  <si>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</si>
  <si>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</si>
  <si>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</si>
  <si>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</si>
  <si>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</si>
  <si>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</si>
  <si>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</si>
  <si>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</si>
  <si>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</si>
  <si>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</si>
  <si>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</si>
  <si>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</si>
  <si>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</si>
  <si>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</si>
  <si>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</si>
  <si>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</si>
  <si>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</si>
  <si>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</si>
  <si>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</si>
  <si>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</si>
  <si>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</si>
  <si>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</si>
  <si>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</si>
  <si>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</si>
  <si>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</si>
  <si>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</si>
  <si>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</si>
  <si>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</si>
  <si>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</si>
  <si>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</si>
  <si>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</si>
  <si>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</si>
  <si>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</si>
  <si>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</si>
  <si>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</si>
  <si>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</si>
  <si>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</si>
  <si>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</si>
  <si>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</si>
  <si>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</si>
  <si>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</si>
  <si>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</si>
  <si>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</si>
  <si>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</si>
  <si>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</si>
  <si>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</si>
  <si>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</si>
  <si>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</si>
  <si>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</si>
  <si>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</si>
  <si>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</si>
  <si>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</si>
  <si>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</si>
  <si>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</si>
  <si>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</si>
  <si>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</si>
  <si>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</si>
  <si>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</si>
  <si>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</si>
  <si>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</si>
  <si>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</si>
  <si>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</si>
  <si>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</si>
  <si>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</si>
  <si>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</si>
  <si>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</si>
  <si>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</si>
  <si>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</si>
  <si>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</si>
  <si>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</si>
  <si>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</si>
  <si>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</si>
  <si>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</si>
  <si>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</si>
  <si>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</si>
  <si>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</si>
  <si>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</si>
  <si>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</si>
  <si>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</si>
  <si>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</si>
  <si>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</si>
  <si>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</si>
  <si>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</si>
  <si>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</si>
  <si>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</si>
  <si>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</si>
  <si>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</si>
  <si>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</si>
  <si>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</si>
  <si>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</si>
  <si>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</si>
  <si>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</si>
  <si>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</si>
  <si>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</si>
  <si>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</si>
  <si>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</si>
  <si>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</si>
  <si>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</si>
  <si>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</si>
  <si>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</si>
  <si>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</si>
  <si>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</si>
  <si>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</si>
  <si>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</si>
  <si>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</si>
  <si>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</si>
  <si>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</si>
  <si>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</si>
  <si>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</si>
  <si>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</si>
  <si>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</si>
  <si>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</si>
  <si>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</si>
  <si>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</si>
  <si>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</si>
  <si>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</si>
  <si>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</si>
  <si>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</si>
  <si>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</si>
  <si>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</si>
  <si>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</si>
  <si>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</si>
  <si>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</si>
  <si>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</si>
  <si>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</si>
  <si>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</si>
  <si>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</si>
  <si>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</si>
  <si>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</si>
  <si>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</si>
  <si>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</si>
  <si>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</si>
  <si>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</si>
  <si>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</si>
  <si>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</si>
  <si>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</si>
  <si>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</si>
  <si>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</si>
  <si>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</si>
  <si>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</si>
  <si>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</si>
  <si>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</si>
  <si>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</si>
  <si>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</si>
  <si>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</si>
  <si>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</si>
  <si>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</si>
  <si>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</si>
  <si>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</si>
  <si>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</si>
  <si>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</si>
  <si>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</si>
  <si>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</si>
  <si>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</si>
  <si>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</si>
  <si>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</si>
  <si>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</si>
  <si>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</si>
  <si>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</si>
  <si>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</si>
  <si>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</si>
  <si>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</si>
  <si>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</si>
  <si>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</si>
  <si>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</si>
  <si>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</si>
  <si>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</si>
  <si>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</si>
  <si>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</si>
  <si>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</si>
  <si>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</si>
  <si>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</si>
  <si>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</si>
  <si>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</si>
  <si>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</si>
  <si>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</si>
  <si>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</si>
  <si>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</si>
  <si>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</si>
  <si>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</si>
  <si>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</si>
  <si>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</si>
  <si>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</si>
  <si>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</si>
  <si>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</si>
  <si>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</si>
  <si>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</si>
  <si>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</si>
  <si>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</si>
  <si>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</si>
  <si>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</si>
  <si>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</si>
  <si>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</si>
  <si>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</si>
  <si>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</si>
  <si>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</si>
  <si>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</si>
  <si>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</si>
  <si>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</si>
  <si>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</si>
  <si>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</si>
  <si>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</si>
  <si>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</si>
  <si>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</si>
  <si>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</si>
  <si>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</si>
  <si>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</si>
  <si>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</si>
  <si>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</si>
  <si>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</si>
  <si>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</si>
  <si>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</si>
  <si>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</si>
  <si>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</si>
  <si>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</si>
  <si>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</si>
  <si>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</si>
  <si>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</si>
  <si>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</si>
  <si>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</si>
  <si>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</si>
  <si>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</si>
  <si>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</si>
  <si>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</si>
  <si>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</si>
  <si>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</si>
  <si>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</si>
  <si>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</si>
  <si>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</si>
  <si>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</si>
  <si>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</si>
  <si>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</si>
  <si>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</si>
  <si>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</si>
  <si>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</si>
  <si>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</si>
  <si>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</si>
  <si>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</si>
  <si>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</si>
  <si>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</si>
  <si>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</si>
  <si>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</si>
  <si>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</si>
  <si>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</si>
  <si>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</si>
  <si>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</si>
  <si>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</si>
  <si>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</si>
  <si>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</si>
  <si>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</si>
  <si>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</si>
  <si>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</si>
  <si>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</si>
  <si>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</si>
  <si>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</si>
  <si>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</si>
  <si>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</si>
  <si>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</si>
  <si>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</si>
  <si>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</si>
  <si>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</si>
  <si>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</si>
  <si>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</si>
  <si>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</si>
  <si>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</si>
  <si>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</si>
  <si>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</si>
  <si>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</si>
  <si>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</si>
  <si>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</si>
  <si>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</si>
  <si>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</si>
  <si>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</si>
  <si>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</si>
  <si>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</si>
  <si>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</si>
  <si>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</si>
  <si>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</si>
  <si>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</si>
  <si>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</si>
  <si>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</si>
  <si>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</si>
  <si>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</si>
  <si>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</si>
  <si>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</si>
  <si>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</si>
  <si>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</si>
  <si>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</si>
  <si>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</si>
  <si>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</si>
  <si>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</si>
  <si>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</si>
  <si>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</si>
  <si>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</si>
  <si>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</si>
  <si>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</si>
  <si>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</si>
  <si>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</si>
  <si>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</si>
  <si>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</si>
  <si>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</si>
  <si>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</si>
  <si>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</si>
  <si>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</si>
  <si>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</si>
  <si>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</si>
  <si>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</si>
  <si>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</si>
  <si>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</si>
  <si>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</si>
  <si>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</si>
  <si>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</si>
  <si>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</si>
  <si>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</si>
  <si>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</si>
  <si>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</si>
  <si>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</si>
  <si>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</si>
  <si>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</si>
  <si>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</si>
  <si>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</si>
  <si>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</si>
  <si>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</si>
  <si>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</si>
  <si>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</si>
  <si>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</si>
  <si>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</si>
  <si>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</si>
  <si>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</si>
  <si>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</si>
  <si>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</si>
  <si>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</si>
  <si>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</si>
  <si>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</si>
  <si>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</si>
  <si>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</si>
  <si>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</si>
  <si>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</si>
  <si>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</si>
  <si>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</si>
  <si>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</si>
  <si>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</si>
  <si>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</si>
  <si>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</si>
  <si>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</si>
  <si>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</si>
  <si>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</si>
  <si>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</si>
  <si>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</si>
  <si>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</si>
  <si>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</si>
  <si>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</si>
  <si>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</si>
  <si>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</si>
  <si>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</si>
  <si>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</si>
  <si>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</si>
  <si>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</si>
  <si>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</si>
  <si>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</si>
  <si>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</si>
  <si>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</si>
  <si>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</si>
  <si>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</si>
  <si>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</si>
  <si>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</si>
  <si>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</si>
  <si>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</si>
  <si>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</si>
  <si>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</si>
  <si>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</si>
  <si>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</si>
  <si>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</si>
  <si>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</si>
  <si>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</si>
  <si>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</si>
  <si>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</si>
  <si>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</si>
  <si>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</si>
  <si>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</si>
  <si>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</si>
  <si>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</si>
  <si>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</si>
  <si>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</si>
  <si>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</si>
  <si>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</si>
  <si>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</si>
  <si>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</si>
  <si>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</si>
  <si>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</si>
  <si>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</si>
  <si>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</si>
  <si>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</si>
  <si>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</si>
  <si>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</si>
  <si>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</si>
  <si>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</si>
  <si>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</si>
  <si>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</si>
  <si>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</si>
  <si>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</si>
  <si>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</si>
  <si>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</si>
  <si>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</si>
  <si>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</si>
  <si>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</si>
  <si>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</si>
  <si>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</si>
  <si>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</si>
  <si>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</si>
  <si>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</si>
  <si>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</si>
  <si>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</si>
  <si>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</si>
  <si>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</si>
  <si>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</si>
  <si>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</si>
  <si>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</si>
  <si>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</si>
  <si>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</si>
  <si>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</si>
  <si>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</si>
  <si>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</si>
  <si>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</si>
  <si>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</si>
  <si>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</si>
  <si>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</si>
  <si>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</si>
  <si>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</si>
  <si>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</si>
  <si>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</si>
  <si>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</si>
  <si>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</si>
  <si>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</si>
  <si>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</si>
  <si>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</si>
  <si>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</si>
  <si>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</si>
  <si>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</si>
  <si>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</si>
  <si>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</si>
  <si>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</si>
  <si>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</si>
  <si>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</si>
  <si>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</si>
  <si>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</si>
  <si>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</si>
  <si>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</si>
  <si>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</si>
  <si>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</si>
  <si>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</si>
  <si>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</si>
  <si>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</si>
  <si>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</si>
  <si>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</si>
  <si>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</si>
  <si>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</si>
  <si>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</si>
  <si>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</si>
  <si>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</si>
  <si>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</si>
  <si>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</si>
  <si>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</si>
  <si>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</si>
  <si>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</si>
  <si>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</si>
  <si>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</si>
  <si>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</si>
  <si>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</si>
  <si>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</si>
  <si>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</si>
  <si>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</si>
  <si>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</si>
  <si>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</si>
  <si>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</si>
  <si>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</si>
  <si>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</si>
  <si>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</si>
  <si>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</si>
  <si>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</si>
  <si>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</si>
  <si>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</si>
  <si>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</si>
  <si>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</si>
  <si>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</si>
  <si>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</si>
  <si>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</si>
  <si>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</si>
  <si>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</si>
  <si>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</si>
  <si>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</si>
  <si>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</si>
  <si>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</si>
  <si>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</si>
  <si>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</si>
  <si>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</si>
  <si>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</si>
  <si>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</si>
  <si>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</si>
  <si>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</si>
  <si>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</si>
  <si>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</si>
  <si>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</si>
  <si>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</si>
  <si>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</si>
  <si>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</si>
  <si>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</si>
  <si>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</si>
  <si>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</si>
  <si>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</si>
  <si>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</si>
  <si>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</si>
  <si>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</si>
  <si>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</si>
  <si>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</si>
  <si>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</si>
  <si>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</si>
  <si>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</si>
  <si>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</si>
  <si>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</si>
  <si>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</si>
  <si>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</si>
  <si>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</si>
  <si>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</si>
  <si>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</si>
  <si>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</si>
  <si>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</si>
  <si>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</si>
  <si>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</si>
  <si>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</si>
  <si>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</si>
  <si>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</si>
  <si>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</si>
  <si>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</si>
  <si>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</si>
  <si>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</si>
  <si>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</si>
  <si>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</si>
  <si>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</si>
  <si>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</si>
  <si>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</si>
  <si>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</si>
  <si>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</si>
  <si>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</si>
  <si>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</si>
  <si>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</si>
  <si>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</si>
  <si>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</si>
  <si>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</si>
  <si>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</si>
  <si>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</si>
  <si>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</si>
  <si>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</si>
  <si>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</si>
  <si>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</si>
  <si>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</si>
  <si>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</si>
  <si>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</si>
  <si>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</si>
  <si>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</si>
  <si>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</si>
  <si>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</si>
  <si>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</si>
  <si>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</si>
  <si>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</si>
  <si>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</si>
  <si>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</si>
  <si>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</si>
  <si>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</si>
  <si>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</si>
  <si>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</si>
  <si>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</si>
  <si>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</si>
  <si>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</si>
  <si>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</si>
  <si>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</si>
  <si>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</si>
  <si>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</si>
  <si>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</si>
  <si>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</si>
  <si>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</si>
  <si>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</si>
  <si>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</si>
  <si>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</si>
  <si>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</si>
  <si>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</si>
  <si>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</si>
  <si>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</si>
  <si>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</si>
  <si>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</si>
  <si>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</si>
  <si>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</si>
  <si>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</si>
  <si>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</si>
  <si>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</si>
  <si>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</si>
  <si>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</si>
  <si>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</si>
  <si>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</si>
  <si>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</si>
  <si>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</si>
  <si>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</si>
  <si>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</si>
  <si>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</si>
  <si>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</si>
  <si>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</si>
  <si>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</si>
  <si>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</si>
  <si>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</si>
  <si>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</si>
  <si>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</si>
  <si>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</si>
  <si>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</si>
  <si>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</si>
  <si>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</si>
  <si>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</si>
  <si>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</si>
  <si>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</si>
  <si>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</si>
  <si>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</si>
  <si>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</si>
  <si>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</si>
  <si>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</si>
  <si>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</si>
  <si>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</si>
  <si>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</si>
  <si>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</si>
  <si>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</si>
  <si>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</si>
  <si>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</si>
  <si>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</si>
  <si>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</si>
  <si>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</si>
  <si>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</si>
  <si>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</si>
  <si>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</si>
  <si>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</si>
  <si>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</si>
  <si>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</si>
  <si>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</si>
  <si>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</si>
  <si>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</si>
  <si>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</si>
  <si>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</si>
  <si>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</si>
  <si>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</si>
  <si>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</si>
  <si>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</si>
  <si>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</si>
  <si>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</si>
  <si>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</si>
  <si>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</si>
  <si>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</si>
  <si>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</si>
  <si>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</si>
  <si>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</si>
  <si>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</si>
  <si>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</si>
  <si>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</si>
  <si>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</si>
  <si>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</si>
  <si>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</si>
  <si>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</si>
  <si>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</si>
  <si>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</si>
  <si>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</si>
  <si>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</si>
  <si>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</si>
  <si>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</si>
  <si>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</si>
  <si>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</si>
  <si>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</si>
  <si>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</si>
  <si>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</si>
  <si>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</si>
  <si>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</si>
  <si>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</si>
  <si>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</si>
  <si>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</si>
  <si>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</si>
  <si>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</si>
  <si>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</si>
  <si>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</si>
  <si>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</si>
  <si>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</si>
  <si>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</si>
  <si>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</si>
  <si>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</si>
  <si>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</si>
  <si>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</si>
  <si>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</si>
  <si>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</si>
  <si>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</si>
  <si>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</si>
  <si>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</si>
  <si>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</si>
  <si>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</si>
  <si>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</si>
  <si>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</si>
  <si>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</si>
  <si>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</si>
  <si>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</si>
  <si>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</si>
  <si>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</si>
  <si>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</si>
  <si>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</si>
  <si>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</si>
  <si>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</si>
  <si>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</si>
  <si>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</si>
  <si>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</si>
  <si>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</si>
  <si>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</si>
  <si>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</si>
  <si>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</si>
  <si>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</si>
  <si>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</si>
  <si>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</si>
  <si>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</si>
  <si>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</si>
  <si>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</si>
  <si>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</si>
  <si>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</si>
  <si>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</si>
  <si>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</si>
  <si>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</si>
  <si>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</si>
  <si>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</si>
  <si>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</si>
  <si>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</si>
  <si>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</si>
  <si>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</si>
  <si>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</si>
  <si>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</si>
  <si>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</si>
  <si>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</si>
  <si>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</si>
  <si>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</si>
  <si>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</si>
  <si>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</si>
  <si>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</si>
  <si>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</si>
  <si>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</si>
  <si>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</si>
  <si>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</si>
  <si>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</si>
  <si>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</si>
  <si>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</si>
  <si>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</si>
  <si>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</si>
  <si>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</si>
  <si>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</si>
  <si>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</si>
  <si>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</si>
  <si>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</si>
  <si>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</si>
  <si>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</si>
  <si>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</si>
  <si>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</si>
  <si>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</si>
  <si>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</si>
  <si>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</si>
  <si>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</si>
  <si>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</si>
  <si>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</si>
  <si>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</si>
  <si>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</si>
  <si>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</si>
  <si>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</si>
  <si>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</si>
  <si>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</si>
  <si>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</si>
  <si>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</si>
  <si>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</si>
  <si>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</si>
  <si>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</si>
  <si>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</si>
  <si>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</si>
  <si>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</si>
  <si>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</si>
  <si>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</si>
  <si>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</si>
  <si>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</si>
  <si>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</si>
  <si>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</si>
  <si>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</si>
  <si>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</si>
  <si>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</si>
  <si>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</si>
  <si>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</si>
  <si>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</si>
  <si>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</si>
  <si>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</si>
  <si>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</si>
  <si>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</si>
  <si>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</si>
  <si>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</si>
  <si>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</si>
  <si>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</si>
  <si>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</si>
  <si>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</si>
  <si>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</si>
  <si>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</si>
  <si>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</si>
  <si>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</si>
  <si>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</si>
  <si>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</si>
  <si>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</si>
  <si>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</si>
  <si>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</si>
  <si>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</si>
  <si>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</si>
  <si>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</si>
  <si>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</si>
  <si>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</si>
  <si>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</si>
  <si>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</si>
  <si>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</si>
  <si>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</si>
  <si>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</si>
  <si>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</si>
  <si>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</si>
  <si>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</si>
  <si>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</si>
  <si>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</si>
  <si>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</si>
  <si>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</si>
  <si>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</si>
  <si>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</si>
  <si>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</si>
  <si>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</si>
  <si>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</si>
  <si>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</si>
  <si>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</si>
  <si>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</si>
  <si>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</si>
  <si>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</si>
  <si>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</si>
  <si>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</si>
  <si>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</si>
  <si>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</si>
  <si>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</si>
  <si>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</si>
  <si>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</si>
  <si>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</si>
  <si>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</si>
  <si>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</si>
  <si>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</si>
  <si>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</si>
  <si>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</si>
  <si>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</si>
  <si>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</si>
  <si>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</si>
  <si>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</si>
  <si>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</si>
  <si>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</si>
  <si>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</si>
  <si>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</si>
  <si>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</si>
  <si>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</si>
  <si>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</si>
  <si>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</si>
  <si>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</si>
  <si>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</si>
  <si>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</si>
  <si>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</si>
  <si>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</si>
  <si>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</si>
  <si>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</si>
  <si>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</si>
  <si>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</si>
  <si>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</si>
  <si>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</si>
  <si>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</si>
  <si>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</si>
  <si>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</si>
  <si>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</si>
  <si>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</si>
  <si>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</si>
  <si>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</si>
  <si>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</si>
  <si>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</si>
  <si>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</si>
  <si>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</si>
  <si>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</si>
  <si>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</si>
  <si>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</si>
  <si>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</si>
  <si>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</si>
  <si>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</si>
  <si>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</si>
  <si>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</si>
  <si>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</si>
  <si>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</si>
  <si>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</si>
  <si>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</si>
  <si>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</si>
  <si>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</si>
  <si>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</si>
  <si>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</si>
  <si>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</si>
  <si>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</si>
  <si>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</si>
  <si>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</si>
  <si>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</si>
  <si>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</si>
  <si>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</si>
  <si>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</si>
  <si>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</si>
  <si>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</si>
  <si>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</si>
  <si>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</si>
  <si>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</si>
  <si>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</si>
  <si>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</si>
  <si>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</si>
  <si>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</si>
  <si>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</si>
  <si>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</si>
  <si>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</si>
  <si>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</si>
  <si>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</si>
  <si>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</si>
  <si>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</si>
  <si>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</si>
  <si>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</si>
  <si>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</si>
  <si>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</si>
  <si>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</si>
  <si>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</si>
  <si>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</si>
  <si>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</si>
  <si>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</si>
  <si>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</si>
  <si>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</si>
  <si>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</si>
  <si>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</si>
  <si>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</si>
  <si>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</si>
  <si>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</si>
  <si>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</si>
  <si>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</si>
  <si>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</si>
  <si>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</si>
  <si>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</si>
  <si>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</si>
  <si>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</si>
  <si>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</si>
  <si>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</si>
  <si>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</si>
  <si>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</si>
  <si>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</si>
  <si>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</si>
  <si>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</si>
  <si>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</si>
  <si>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</si>
  <si>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</si>
  <si>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</si>
  <si>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</si>
  <si>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</si>
  <si>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</si>
  <si>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</si>
  <si>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</si>
  <si>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</si>
  <si>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</si>
  <si>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</si>
  <si>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</si>
  <si>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</si>
  <si>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</si>
  <si>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</si>
  <si>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</si>
  <si>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</si>
  <si>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</si>
  <si>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</si>
  <si>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</si>
  <si>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</si>
  <si>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</si>
  <si>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</si>
  <si>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</si>
  <si>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</si>
  <si>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</si>
  <si>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</si>
  <si>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</si>
  <si>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</si>
  <si>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</si>
  <si>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</si>
  <si>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</si>
  <si>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</si>
  <si>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</si>
  <si>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</si>
  <si>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</si>
  <si>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</si>
  <si>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</si>
  <si>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</si>
  <si>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</si>
  <si>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</si>
  <si>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</si>
  <si>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</si>
  <si>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</si>
  <si>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</si>
  <si>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</si>
  <si>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</si>
  <si>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</si>
  <si>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</si>
  <si>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</si>
  <si>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</si>
  <si>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</si>
  <si>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</si>
  <si>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</si>
  <si>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</si>
  <si>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</si>
  <si>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</si>
  <si>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</si>
  <si>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</si>
  <si>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</si>
  <si>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</si>
  <si>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</si>
  <si>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</si>
  <si>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</si>
  <si>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</si>
  <si>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</si>
  <si>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</si>
  <si>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</si>
  <si>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</si>
  <si>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</si>
  <si>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</si>
  <si>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</si>
  <si>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</si>
  <si>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</si>
  <si>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</si>
  <si>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</si>
  <si>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</si>
  <si>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</si>
  <si>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</si>
  <si>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</si>
  <si>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</si>
  <si>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</si>
  <si>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</si>
  <si>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</si>
  <si>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</si>
  <si>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</si>
  <si>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</si>
  <si>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</si>
  <si>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</si>
  <si>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</si>
  <si>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</si>
  <si>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</si>
  <si>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</si>
  <si>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</si>
  <si>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</si>
  <si>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</si>
  <si>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</si>
  <si>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</si>
  <si>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</si>
  <si>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</si>
  <si>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</si>
  <si>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</si>
  <si>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</si>
  <si>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</si>
  <si>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</si>
  <si>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</si>
  <si>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</si>
  <si>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</si>
  <si>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</si>
  <si>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</si>
  <si>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</si>
  <si>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</si>
  <si>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</si>
  <si>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</si>
  <si>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</si>
  <si>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</si>
  <si>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</si>
  <si>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</si>
  <si>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</si>
  <si>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</si>
  <si>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</si>
  <si>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</si>
  <si>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</si>
  <si>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</si>
  <si>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</si>
  <si>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</si>
  <si>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</si>
  <si>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</si>
  <si>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</si>
  <si>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</si>
  <si>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</si>
  <si>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</si>
  <si>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</si>
  <si>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</si>
  <si>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</si>
  <si>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</si>
  <si>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</si>
  <si>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</si>
  <si>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</si>
  <si>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</si>
  <si>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</si>
  <si>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</si>
  <si>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</si>
  <si>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</si>
  <si>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</si>
  <si>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</si>
  <si>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</si>
  <si>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</si>
  <si>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</si>
  <si>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</si>
  <si>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</si>
  <si>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</si>
  <si>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</si>
  <si>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</si>
  <si>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</si>
  <si>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</si>
  <si>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</si>
  <si>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</si>
  <si>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</si>
  <si>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</si>
  <si>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</si>
  <si>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</si>
  <si>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</si>
  <si>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</si>
  <si>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</si>
  <si>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</si>
  <si>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</si>
  <si>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</si>
  <si>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</si>
  <si>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</si>
  <si>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</si>
  <si>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</si>
  <si>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</si>
  <si>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</si>
  <si>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</si>
  <si>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</si>
  <si>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</si>
  <si>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</si>
  <si>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</si>
  <si>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</si>
  <si>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</si>
  <si>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</si>
  <si>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</si>
  <si>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</si>
  <si>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</si>
  <si>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</si>
  <si>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</si>
  <si>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</si>
  <si>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</si>
  <si>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</si>
  <si>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</si>
  <si>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</si>
  <si>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</si>
  <si>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</si>
  <si>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</si>
  <si>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</si>
  <si>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</si>
  <si>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</si>
  <si>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</si>
  <si>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</si>
  <si>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</si>
  <si>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</si>
  <si>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</si>
  <si>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</si>
  <si>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</si>
  <si>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</si>
  <si>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</si>
  <si>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</si>
  <si>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</si>
  <si>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</si>
  <si>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</si>
  <si>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</si>
  <si>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</si>
  <si>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</si>
  <si>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</si>
  <si>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</si>
  <si>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</si>
  <si>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</si>
  <si>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</si>
  <si>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</si>
  <si>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</si>
  <si>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</si>
  <si>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</si>
  <si>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</si>
  <si>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</si>
  <si>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</si>
  <si>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</si>
  <si>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</si>
  <si>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</si>
  <si>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</si>
  <si>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</si>
  <si>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</si>
  <si>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</si>
  <si>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</si>
  <si>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</si>
  <si>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</si>
  <si>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</si>
  <si>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</si>
  <si>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</si>
  <si>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</si>
  <si>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</si>
  <si>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</si>
  <si>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</si>
  <si>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</si>
  <si>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</si>
  <si>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</si>
  <si>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</si>
  <si>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</si>
  <si>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</si>
  <si>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</si>
  <si>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</si>
  <si>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</si>
  <si>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</si>
  <si>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</si>
  <si>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</si>
  <si>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</si>
  <si>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</si>
  <si>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</si>
  <si>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</si>
  <si>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</si>
  <si>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</si>
  <si>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</si>
  <si>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</si>
  <si>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</si>
  <si>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</si>
  <si>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</si>
  <si>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</si>
  <si>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</si>
  <si>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</si>
  <si>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</si>
  <si>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</si>
  <si>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</si>
  <si>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</si>
  <si>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</si>
  <si>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</si>
  <si>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</si>
  <si>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</si>
  <si>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</si>
  <si>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</si>
  <si>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</si>
  <si>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</si>
  <si>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</si>
  <si>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</si>
  <si>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</si>
  <si>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</si>
  <si>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</si>
  <si>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</si>
  <si>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</si>
  <si>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</si>
  <si>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</si>
  <si>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</si>
  <si>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</si>
  <si>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</si>
  <si>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</si>
  <si>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</si>
  <si>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</si>
  <si>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</si>
  <si>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</si>
  <si>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</si>
  <si>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</si>
  <si>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</si>
  <si>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</si>
  <si>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</si>
  <si>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</si>
  <si>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</si>
  <si>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</si>
  <si>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</si>
  <si>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</si>
  <si>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</si>
  <si>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</si>
  <si>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</si>
  <si>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</si>
  <si>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</si>
  <si>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</si>
  <si>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</si>
  <si>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</si>
  <si>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</si>
  <si>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</si>
  <si>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</si>
  <si>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</si>
  <si>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</si>
  <si>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</si>
  <si>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</si>
  <si>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</si>
  <si>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</si>
  <si>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</si>
  <si>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</si>
  <si>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</si>
  <si>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</si>
  <si>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</si>
  <si>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</si>
  <si>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</si>
  <si>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</si>
  <si>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</si>
  <si>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</si>
  <si>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</si>
  <si>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</si>
  <si>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</si>
  <si>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</si>
  <si>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</si>
  <si>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</si>
  <si>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</si>
  <si>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</si>
  <si>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</si>
  <si>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</si>
  <si>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</si>
  <si>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</si>
  <si>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</si>
  <si>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</si>
  <si>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</si>
  <si>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</si>
  <si>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</si>
  <si>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</si>
  <si>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</si>
  <si>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</si>
  <si>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</si>
  <si>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</si>
  <si>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</si>
  <si>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</si>
  <si>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</si>
  <si>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</si>
  <si>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</si>
  <si>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</si>
  <si>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</si>
  <si>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</si>
  <si>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</si>
  <si>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</si>
  <si>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</si>
  <si>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</si>
  <si>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</si>
  <si>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</si>
  <si>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</si>
  <si>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</si>
  <si>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</si>
  <si>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</si>
  <si>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</si>
  <si>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</si>
  <si>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</si>
  <si>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</si>
  <si>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</si>
  <si>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</si>
  <si>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</si>
  <si>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</si>
  <si>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</si>
  <si>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</si>
  <si>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</si>
  <si>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</si>
  <si>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</si>
  <si>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</si>
  <si>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</si>
  <si>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</si>
  <si>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</si>
  <si>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</si>
  <si>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</si>
  <si>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</si>
  <si>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</si>
  <si>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</si>
  <si>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</si>
  <si>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</si>
  <si>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</si>
  <si>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</si>
  <si>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</si>
  <si>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</si>
  <si>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</si>
  <si>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</si>
  <si>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</si>
  <si>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</si>
  <si>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</si>
  <si>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</si>
  <si>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</si>
  <si>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</si>
  <si>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</si>
  <si>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</si>
  <si>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</si>
  <si>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</si>
  <si>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</si>
  <si>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</si>
  <si>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</si>
  <si>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</si>
  <si>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</si>
  <si>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</si>
  <si>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</si>
  <si>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</si>
  <si>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</si>
  <si>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</si>
  <si>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</si>
  <si>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</si>
  <si>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</si>
  <si>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</si>
  <si>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</si>
  <si>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</si>
  <si>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</si>
  <si>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</si>
  <si>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</si>
  <si>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</si>
  <si>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</si>
  <si>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</si>
  <si>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</si>
  <si>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</si>
  <si>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</si>
  <si>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</si>
  <si>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</si>
  <si>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</si>
  <si>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</si>
  <si>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</si>
  <si>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</si>
  <si>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</si>
  <si>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</si>
  <si>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</si>
  <si>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</si>
  <si>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</si>
  <si>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</si>
  <si>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</si>
  <si>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</si>
  <si>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</si>
  <si>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</si>
  <si>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</si>
  <si>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</si>
  <si>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</si>
  <si>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</si>
  <si>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</si>
  <si>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</si>
  <si>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</si>
  <si>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</si>
  <si>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</si>
  <si>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</si>
  <si>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</si>
  <si>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</si>
  <si>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</si>
  <si>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</si>
  <si>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</si>
  <si>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</si>
  <si>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</si>
  <si>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</si>
  <si>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</si>
  <si>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</si>
  <si>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</si>
  <si>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</si>
  <si>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</si>
  <si>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</si>
  <si>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</si>
  <si>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</si>
  <si>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</si>
  <si>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</si>
  <si>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</si>
  <si>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</si>
  <si>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</si>
  <si>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</si>
  <si>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</si>
  <si>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</si>
  <si>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</si>
  <si>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</si>
  <si>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</si>
  <si>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</si>
  <si>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</si>
  <si>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</si>
  <si>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</si>
  <si>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</si>
  <si>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</si>
  <si>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</si>
  <si>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</si>
  <si>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</si>
  <si>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</si>
  <si>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</si>
  <si>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</si>
  <si>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</si>
  <si>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</si>
  <si>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</si>
  <si>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</si>
  <si>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</si>
  <si>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</si>
  <si>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</si>
  <si>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</si>
  <si>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</si>
  <si>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</si>
  <si>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</si>
  <si>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</si>
  <si>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</si>
  <si>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</si>
  <si>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</si>
  <si>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</si>
  <si>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</si>
  <si>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</si>
  <si>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</si>
  <si>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</si>
  <si>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</si>
  <si>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</si>
  <si>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</si>
  <si>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</si>
  <si>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</si>
  <si>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</si>
  <si>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</si>
  <si>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</si>
  <si>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</si>
  <si>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</si>
  <si>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</si>
  <si>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</si>
  <si>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</si>
  <si>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</si>
  <si>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</si>
  <si>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</si>
  <si>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</si>
  <si>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</si>
  <si>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</si>
  <si>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</si>
  <si>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</si>
  <si>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</si>
  <si>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</si>
  <si>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</si>
  <si>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</si>
  <si>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</si>
  <si>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</si>
  <si>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</si>
  <si>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</si>
  <si>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</si>
  <si>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</si>
  <si>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</si>
  <si>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</si>
  <si>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</si>
  <si>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</si>
  <si>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</si>
  <si>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</si>
  <si>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</si>
  <si>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</si>
  <si>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</si>
  <si>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</si>
  <si>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</si>
  <si>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</si>
  <si>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</si>
  <si>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</si>
  <si>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</si>
  <si>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</si>
  <si>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</si>
  <si>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</si>
  <si>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</si>
  <si>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</si>
  <si>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</si>
  <si>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</si>
  <si>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</si>
  <si>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</si>
  <si>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</si>
  <si>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</si>
  <si>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</si>
  <si>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</si>
  <si>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</si>
  <si>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</si>
  <si>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</si>
  <si>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</si>
  <si>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</si>
  <si>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</si>
  <si>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</si>
  <si>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</si>
  <si>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</si>
  <si>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</si>
  <si>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</si>
  <si>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</si>
  <si>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</si>
  <si>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</si>
  <si>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</si>
  <si>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</si>
  <si>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</si>
  <si>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</si>
  <si>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</si>
  <si>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</si>
  <si>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</si>
  <si>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</si>
  <si>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</si>
  <si>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</si>
  <si>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</si>
  <si>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</si>
  <si>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</si>
  <si>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</si>
  <si>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</si>
  <si>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</si>
  <si>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</si>
  <si>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</si>
  <si>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</si>
  <si>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</si>
  <si>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</si>
  <si>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</si>
  <si>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</si>
  <si>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</si>
  <si>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</si>
  <si>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</si>
  <si>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</si>
  <si>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</si>
  <si>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</si>
  <si>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</si>
  <si>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</si>
  <si>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</si>
  <si>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</si>
  <si>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</si>
  <si>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</si>
  <si>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</si>
  <si>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</si>
  <si>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</si>
  <si>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</si>
  <si>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</si>
  <si>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</si>
  <si>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</si>
  <si>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</si>
  <si>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</si>
  <si>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</si>
  <si>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</si>
  <si>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</si>
  <si>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</si>
  <si>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</si>
  <si>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</si>
  <si>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</si>
  <si>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</si>
  <si>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</si>
  <si>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</si>
  <si>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</si>
  <si>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</si>
  <si>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</si>
  <si>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</si>
  <si>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</si>
  <si>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</si>
  <si>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</si>
  <si>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</si>
  <si>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</si>
  <si>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</si>
  <si>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</si>
  <si>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</si>
  <si>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</si>
  <si>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</si>
  <si>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</si>
  <si>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</si>
  <si>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</si>
  <si>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</si>
  <si>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</si>
  <si>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</si>
  <si>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</si>
  <si>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</si>
  <si>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</si>
  <si>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</si>
  <si>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</si>
  <si>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</si>
  <si>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</si>
  <si>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</si>
  <si>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</si>
  <si>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</si>
  <si>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</si>
  <si>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</si>
  <si>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</si>
  <si>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</si>
  <si>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</si>
  <si>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</si>
  <si>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</si>
  <si>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</si>
  <si>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</si>
  <si>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</si>
  <si>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</si>
  <si>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</si>
  <si>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</si>
  <si>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</si>
  <si>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</si>
  <si>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</si>
  <si>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</si>
  <si>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</si>
  <si>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</si>
  <si>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</si>
  <si>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</si>
  <si>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</si>
  <si>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</si>
  <si>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</si>
  <si>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</si>
  <si>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</si>
  <si>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</si>
  <si>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</si>
  <si>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</si>
  <si>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</si>
  <si>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</si>
  <si>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</si>
  <si>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</si>
  <si>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</si>
  <si>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</si>
  <si>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</si>
  <si>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</si>
  <si>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</si>
  <si>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</si>
  <si>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</si>
  <si>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</si>
  <si>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</si>
  <si>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</si>
  <si>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</si>
  <si>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</si>
  <si>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</si>
  <si>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</si>
  <si>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</si>
  <si>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</si>
  <si>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</si>
  <si>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</si>
  <si>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</si>
  <si>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</si>
  <si>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</si>
  <si>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</si>
  <si>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</si>
  <si>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</si>
  <si>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</si>
  <si>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</si>
  <si>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</si>
  <si>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</si>
  <si>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</si>
  <si>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</si>
  <si>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</si>
  <si>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</si>
  <si>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</si>
  <si>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</si>
  <si>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</si>
  <si>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</si>
  <si>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</si>
  <si>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</si>
  <si>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</si>
  <si>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</si>
  <si>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</si>
  <si>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</si>
  <si>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</si>
  <si>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</si>
  <si>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</si>
  <si>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</si>
  <si>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</si>
  <si>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</si>
  <si>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</si>
  <si>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</si>
  <si>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</si>
  <si>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</si>
  <si>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</si>
  <si>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</si>
  <si>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</si>
  <si>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</si>
  <si>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</si>
  <si>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</si>
  <si>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</si>
  <si>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</si>
  <si>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</si>
  <si>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</si>
  <si>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</si>
  <si>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</si>
  <si>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</si>
  <si>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</si>
  <si>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</si>
  <si>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</si>
  <si>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</si>
  <si>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</si>
  <si>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</si>
  <si>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</si>
  <si>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</si>
  <si>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</si>
  <si>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</si>
  <si>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</si>
  <si>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</si>
  <si>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</si>
  <si>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</si>
  <si>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</si>
  <si>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</si>
  <si>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</si>
  <si>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</si>
  <si>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</si>
  <si>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</si>
  <si>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</si>
  <si>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</si>
  <si>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</si>
  <si>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</si>
  <si>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</si>
  <si>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</si>
  <si>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</si>
  <si>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</si>
  <si>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</si>
  <si>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</si>
  <si>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</si>
  <si>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</si>
  <si>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</si>
  <si>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</si>
  <si>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</si>
  <si>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</si>
  <si>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</si>
  <si>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</si>
  <si>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</si>
  <si>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</si>
  <si>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</si>
  <si>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</si>
  <si>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</si>
  <si>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</si>
  <si>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</si>
  <si>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</si>
  <si>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</si>
  <si>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</si>
  <si>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</si>
  <si>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</si>
  <si>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</si>
  <si>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</si>
  <si>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</si>
  <si>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</si>
  <si>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</si>
  <si>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</si>
  <si>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</si>
  <si>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</si>
  <si>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</si>
  <si>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</si>
  <si>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</si>
  <si>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</si>
  <si>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</si>
  <si>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</si>
  <si>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</si>
  <si>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</si>
  <si>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</si>
  <si>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</si>
  <si>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</si>
  <si>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</si>
  <si>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</si>
  <si>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</si>
  <si>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</si>
  <si>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</si>
  <si>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</si>
  <si>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</si>
  <si>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</si>
  <si>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</si>
  <si>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</si>
  <si>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</si>
  <si>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</si>
  <si>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</si>
  <si>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</si>
  <si>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</si>
  <si>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</si>
  <si>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</si>
  <si>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</si>
  <si>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</si>
  <si>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</si>
  <si>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</si>
  <si>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</si>
  <si>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</si>
  <si>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</si>
  <si>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</si>
  <si>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</si>
  <si>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</si>
  <si>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</si>
  <si>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</si>
  <si>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</si>
  <si>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</si>
  <si>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</si>
  <si>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</si>
  <si>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</si>
  <si>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</si>
  <si>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</si>
  <si>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</si>
  <si>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</si>
  <si>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</si>
  <si>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</si>
  <si>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</si>
  <si>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</si>
  <si>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</si>
  <si>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</si>
  <si>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</si>
  <si>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</si>
  <si>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</si>
  <si>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</si>
  <si>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</si>
  <si>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</si>
  <si>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</si>
  <si>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</si>
  <si>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</si>
  <si>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</si>
  <si>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</si>
  <si>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</si>
  <si>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</si>
  <si>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</si>
  <si>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</si>
  <si>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</si>
  <si>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</si>
  <si>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</si>
  <si>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</si>
  <si>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</si>
  <si>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</si>
  <si>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</si>
  <si>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</si>
  <si>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</si>
  <si>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</si>
  <si>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</si>
  <si>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</si>
  <si>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</si>
  <si>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</si>
  <si>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</si>
  <si>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</si>
  <si>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</si>
  <si>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</si>
  <si>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</si>
  <si>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</si>
  <si>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</si>
  <si>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</si>
  <si>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</si>
  <si>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</si>
  <si>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</si>
  <si>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</si>
  <si>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</si>
  <si>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</si>
  <si>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</si>
  <si>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</si>
  <si>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</si>
  <si>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</si>
  <si>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</si>
  <si>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</si>
  <si>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</si>
  <si>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</si>
  <si>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</si>
  <si>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</si>
  <si>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</si>
  <si>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</si>
  <si>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</si>
  <si>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</si>
  <si>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</si>
  <si>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</si>
  <si>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</si>
  <si>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</si>
  <si>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</si>
  <si>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</si>
  <si>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</si>
  <si>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</si>
  <si>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</si>
  <si>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</si>
  <si>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</si>
  <si>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</si>
  <si>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</si>
  <si>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</si>
  <si>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</si>
  <si>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</si>
  <si>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</si>
  <si>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</si>
  <si>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</si>
  <si>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</si>
  <si>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</si>
  <si>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</si>
  <si>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</si>
  <si>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</si>
  <si>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</si>
  <si>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</si>
  <si>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</si>
  <si>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</si>
  <si>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</si>
  <si>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</si>
  <si>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</si>
  <si>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</si>
  <si>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</si>
  <si>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</si>
  <si>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</si>
  <si>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</si>
  <si>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</si>
  <si>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</si>
  <si>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</si>
  <si>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</si>
  <si>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</si>
  <si>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</si>
  <si>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</si>
  <si>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</si>
  <si>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</si>
  <si>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</si>
  <si>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</si>
  <si>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</si>
  <si>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</si>
  <si>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</si>
  <si>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</si>
  <si>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</si>
  <si>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</si>
  <si>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</si>
  <si>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</si>
  <si>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</si>
  <si>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</si>
  <si>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</si>
  <si>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</si>
  <si>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</si>
  <si>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</si>
  <si>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</si>
  <si>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</si>
  <si>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</si>
  <si>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</si>
  <si>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</si>
  <si>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</si>
  <si>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</si>
  <si>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</si>
  <si>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</si>
  <si>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</si>
  <si>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</si>
  <si>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</si>
  <si>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</si>
  <si>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</si>
  <si>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</si>
  <si>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</si>
  <si>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</si>
  <si>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</si>
  <si>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</si>
  <si>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</si>
  <si>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</si>
  <si>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</si>
  <si>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</si>
  <si>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</si>
  <si>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</si>
  <si>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</si>
  <si>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</si>
  <si>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</si>
  <si>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</si>
  <si>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</si>
  <si>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</si>
  <si>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</si>
  <si>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</si>
  <si>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</si>
  <si>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</si>
  <si>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</si>
  <si>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</si>
  <si>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</si>
  <si>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</si>
  <si>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</si>
  <si>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</si>
  <si>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</si>
  <si>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</si>
  <si>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</si>
  <si>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</si>
  <si>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</si>
  <si>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</si>
  <si>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</si>
  <si>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</si>
  <si>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</si>
  <si>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</si>
  <si>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</si>
  <si>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</si>
  <si>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</si>
  <si>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</si>
  <si>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</si>
  <si>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</si>
  <si>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</si>
  <si>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</si>
  <si>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</si>
  <si>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</si>
  <si>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</si>
  <si>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</si>
  <si>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</si>
  <si>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</si>
  <si>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</si>
  <si>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</si>
  <si>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</si>
  <si>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</si>
  <si>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</si>
  <si>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</si>
  <si>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</si>
  <si>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</si>
  <si>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</si>
  <si>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</si>
  <si>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</si>
  <si>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</si>
  <si>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</si>
  <si>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</si>
  <si>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</si>
  <si>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</si>
  <si>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</si>
  <si>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</si>
  <si>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</si>
  <si>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</si>
  <si>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</si>
  <si>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</si>
  <si>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</si>
  <si>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</si>
  <si>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</si>
  <si>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</si>
  <si>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</si>
  <si>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</si>
  <si>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</si>
  <si>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</si>
  <si>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</si>
  <si>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</si>
  <si>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</si>
  <si>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</si>
  <si>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</si>
  <si>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</si>
  <si>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</si>
  <si>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</si>
  <si>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</si>
  <si>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</si>
  <si>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</si>
  <si>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</si>
  <si>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</si>
  <si>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</si>
  <si>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</si>
  <si>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</si>
  <si>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</si>
  <si>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</si>
  <si>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</si>
  <si>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</si>
  <si>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</si>
  <si>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</si>
  <si>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</si>
  <si>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</si>
  <si>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</si>
  <si>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</si>
  <si>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</si>
  <si>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</si>
  <si>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</si>
  <si>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</si>
  <si>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</si>
  <si>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</si>
  <si>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</si>
  <si>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</si>
  <si>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</si>
  <si>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</si>
  <si>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</si>
  <si>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</si>
  <si>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</si>
  <si>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</si>
  <si>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</si>
  <si>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</si>
  <si>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</si>
  <si>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</si>
  <si>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</si>
  <si>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</si>
  <si>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</si>
  <si>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</si>
  <si>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</si>
  <si>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</si>
  <si>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</si>
  <si>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</si>
  <si>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</si>
  <si>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</si>
  <si>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</si>
  <si>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</si>
  <si>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</si>
  <si>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</si>
  <si>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</si>
  <si>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</si>
  <si>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</si>
  <si>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</si>
  <si>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</si>
  <si>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</si>
  <si>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</si>
  <si>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</si>
  <si>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</si>
  <si>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</si>
  <si>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</si>
  <si>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</si>
  <si>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</si>
  <si>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</si>
  <si>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</si>
  <si>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</si>
  <si>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</si>
  <si>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</si>
  <si>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</si>
  <si>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</si>
  <si>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</si>
  <si>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</si>
  <si>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</si>
  <si>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</si>
  <si>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</si>
  <si>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</si>
  <si>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</si>
  <si>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</si>
  <si>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</si>
  <si>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</si>
  <si>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</si>
  <si>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</si>
  <si>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</si>
  <si>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</si>
  <si>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</si>
  <si>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</si>
  <si>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</si>
  <si>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</si>
  <si>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</si>
  <si>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</si>
  <si>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</si>
  <si>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</si>
  <si>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</si>
  <si>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</si>
  <si>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</si>
  <si>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</si>
  <si>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</si>
  <si>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</si>
  <si>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</si>
  <si>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</si>
  <si>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</si>
  <si>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</si>
  <si>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</si>
  <si>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</si>
  <si>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</si>
  <si>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</si>
  <si>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</si>
  <si>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</si>
  <si>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</si>
  <si>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</si>
  <si>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</si>
  <si>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</si>
  <si>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</si>
  <si>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</si>
  <si>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</si>
  <si>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</si>
  <si>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</si>
  <si>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</si>
  <si>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</si>
  <si>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</si>
  <si>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</si>
  <si>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</si>
  <si>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</si>
  <si>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</si>
  <si>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</si>
  <si>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</si>
  <si>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</si>
  <si>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</si>
  <si>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</si>
  <si>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</si>
  <si>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</si>
  <si>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</si>
  <si>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</si>
  <si>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</si>
  <si>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</si>
  <si>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</si>
  <si>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</si>
  <si>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</si>
  <si>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</si>
  <si>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</si>
  <si>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</si>
  <si>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</si>
  <si>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</si>
  <si>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</si>
  <si>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</si>
  <si>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</si>
  <si>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</si>
  <si>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</si>
  <si>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</si>
  <si>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</si>
  <si>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</si>
  <si>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</si>
  <si>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</si>
  <si>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</si>
  <si>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</si>
  <si>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</si>
  <si>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</si>
  <si>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</si>
  <si>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</si>
  <si>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</si>
  <si>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</si>
  <si>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</si>
  <si>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</si>
  <si>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</si>
  <si>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</si>
  <si>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</si>
  <si>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</si>
  <si>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</si>
  <si>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</si>
  <si>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</si>
  <si>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</si>
  <si>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</si>
  <si>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</si>
  <si>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</si>
  <si>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</si>
  <si>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</si>
  <si>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</si>
  <si>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</si>
  <si>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</si>
  <si>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</si>
  <si>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</si>
  <si>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</si>
  <si>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</si>
  <si>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</si>
  <si>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</si>
  <si>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</si>
  <si>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</si>
  <si>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</si>
  <si>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</si>
  <si>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</si>
  <si>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</si>
  <si>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</si>
  <si>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</si>
  <si>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</si>
  <si>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</si>
  <si>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</si>
  <si>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</si>
  <si>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</si>
  <si>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</si>
  <si>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</si>
  <si>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</si>
  <si>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</si>
  <si>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</si>
  <si>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</si>
  <si>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</si>
  <si>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</si>
  <si>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</si>
  <si>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</si>
  <si>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</si>
  <si>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</si>
  <si>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</si>
  <si>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</si>
  <si>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</si>
  <si>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</si>
  <si>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</si>
  <si>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</si>
  <si>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</si>
  <si>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</si>
  <si>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</si>
  <si>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</si>
  <si>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</si>
  <si>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</si>
  <si>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</si>
  <si>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</si>
  <si>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</si>
  <si>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</si>
  <si>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</si>
  <si>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</si>
  <si>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</si>
  <si>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</si>
  <si>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</si>
  <si>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</si>
  <si>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</si>
  <si>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</si>
  <si>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</si>
  <si>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</si>
  <si>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</si>
  <si>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</si>
  <si>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</si>
  <si>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</si>
  <si>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</si>
  <si>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</si>
  <si>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</si>
  <si>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</si>
  <si>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</si>
  <si>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</si>
  <si>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</si>
  <si>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</si>
  <si>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</si>
  <si>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</si>
  <si>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</si>
  <si>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</si>
  <si>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</si>
  <si>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</si>
  <si>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</si>
  <si>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</si>
  <si>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</si>
  <si>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</si>
  <si>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</si>
  <si>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</si>
  <si>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</si>
  <si>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</si>
  <si>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</si>
  <si>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</si>
  <si>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</si>
  <si>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</si>
  <si>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</si>
  <si>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</si>
  <si>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</si>
  <si>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</si>
  <si>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</si>
  <si>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</si>
  <si>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</si>
  <si>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</si>
  <si>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</si>
  <si>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</si>
  <si>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</si>
  <si>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</si>
  <si>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</si>
  <si>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</si>
  <si>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</si>
  <si>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</si>
  <si>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</si>
  <si>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</si>
  <si>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</si>
  <si>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</si>
  <si>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</si>
  <si>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</si>
  <si>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</si>
  <si>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</si>
  <si>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</si>
  <si>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</si>
  <si>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</si>
  <si>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</si>
  <si>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</si>
  <si>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</si>
  <si>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</si>
  <si>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</si>
  <si>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</si>
  <si>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</si>
  <si>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</si>
  <si>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</si>
  <si>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</si>
  <si>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</si>
  <si>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</si>
  <si>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</si>
  <si>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</si>
  <si>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</si>
  <si>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</si>
  <si>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</si>
  <si>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</si>
  <si>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</si>
  <si>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</si>
  <si>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</si>
  <si>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</si>
  <si>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</si>
  <si>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</si>
  <si>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</si>
  <si>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</si>
  <si>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</si>
  <si>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</si>
  <si>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</si>
  <si>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</si>
  <si>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</si>
  <si>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</si>
  <si>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</si>
  <si>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</si>
  <si>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</si>
  <si>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</si>
  <si>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</si>
  <si>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</si>
  <si>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</si>
  <si>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</si>
  <si>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</si>
  <si>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</si>
  <si>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</si>
  <si>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</si>
  <si>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</si>
  <si>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</si>
  <si>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</si>
  <si>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</si>
  <si>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</si>
  <si>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</si>
  <si>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</si>
  <si>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</si>
  <si>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</si>
  <si>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</si>
  <si>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</si>
  <si>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</si>
  <si>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</si>
  <si>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</si>
  <si>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</si>
  <si>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</si>
  <si>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</si>
  <si>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</si>
  <si>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</si>
  <si>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</si>
  <si>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</si>
  <si>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</si>
  <si>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</si>
  <si>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</si>
  <si>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</si>
  <si>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</si>
  <si>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</si>
  <si>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</si>
  <si>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</si>
  <si>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</si>
  <si>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</si>
  <si>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</si>
  <si>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</si>
  <si>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</si>
  <si>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</si>
  <si>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</si>
  <si>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</si>
  <si>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</si>
  <si>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</si>
  <si>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</si>
  <si>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</si>
  <si>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</si>
  <si>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</si>
  <si>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</si>
  <si>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</si>
  <si>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</si>
  <si>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</si>
  <si>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</si>
  <si>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</si>
  <si>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</si>
  <si>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</si>
  <si>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</si>
  <si>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</si>
  <si>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</si>
  <si>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</si>
  <si>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</si>
  <si>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</si>
  <si>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</si>
  <si>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</si>
  <si>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</si>
  <si>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</si>
  <si>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</si>
  <si>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</si>
  <si>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</si>
  <si>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</si>
  <si>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</si>
  <si>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</si>
  <si>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</si>
  <si>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</si>
  <si>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</si>
  <si>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</si>
  <si>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</si>
  <si>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</si>
  <si>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</si>
  <si>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</si>
  <si>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</si>
  <si>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</si>
  <si>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</si>
  <si>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</si>
  <si>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</si>
  <si>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</si>
  <si>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</si>
  <si>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</si>
  <si>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</si>
  <si>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</si>
  <si>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</si>
  <si>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</si>
  <si>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</si>
  <si>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</si>
  <si>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</si>
  <si>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</si>
  <si>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</si>
  <si>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</si>
  <si>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</si>
  <si>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</si>
  <si>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</si>
  <si>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</si>
  <si>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</si>
  <si>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</si>
  <si>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</si>
  <si>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</si>
  <si>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</si>
  <si>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</si>
  <si>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</si>
  <si>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</si>
  <si>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</si>
  <si>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</si>
  <si>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</si>
  <si>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</si>
  <si>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</si>
  <si>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</si>
  <si>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</si>
  <si>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</si>
  <si>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</si>
  <si>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</si>
  <si>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</si>
  <si>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</si>
  <si>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</si>
  <si>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</si>
  <si>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</si>
  <si>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</si>
  <si>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</si>
  <si>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</si>
  <si>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</si>
  <si>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</si>
  <si>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</si>
  <si>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</si>
  <si>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</si>
  <si>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</si>
  <si>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</si>
  <si>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</si>
  <si>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</si>
  <si>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</si>
  <si>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</si>
  <si>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</si>
  <si>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</si>
  <si>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</si>
  <si>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</si>
  <si>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</si>
  <si>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</si>
  <si>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</si>
  <si>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</si>
  <si>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</si>
  <si>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</si>
  <si>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</si>
  <si>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</si>
  <si>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</si>
  <si>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</si>
  <si>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</si>
  <si>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</si>
  <si>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</si>
  <si>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</si>
  <si>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</si>
  <si>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</si>
  <si>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</si>
  <si>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</si>
  <si>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</si>
  <si>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</si>
  <si>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</si>
  <si>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</si>
  <si>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</si>
  <si>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</si>
  <si>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</si>
  <si>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</si>
  <si>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</si>
  <si>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</si>
  <si>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</si>
  <si>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</si>
  <si>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</si>
  <si>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</si>
  <si>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</si>
  <si>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</si>
  <si>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</si>
  <si>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</si>
  <si>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</si>
  <si>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</si>
  <si>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</si>
  <si>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</si>
  <si>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</si>
  <si>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</si>
  <si>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</si>
  <si>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</si>
  <si>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</si>
  <si>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</si>
  <si>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</si>
  <si>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</si>
  <si>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</si>
  <si>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</si>
  <si>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</si>
  <si>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</si>
  <si>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</si>
  <si>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</si>
  <si>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</si>
  <si>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</si>
  <si>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</si>
  <si>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</si>
  <si>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</si>
  <si>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</si>
  <si>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</si>
  <si>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</si>
  <si>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</si>
  <si>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</si>
  <si>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</si>
  <si>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</si>
  <si>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</si>
  <si>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</si>
  <si>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</si>
  <si>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</si>
  <si>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</si>
  <si>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</si>
  <si>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</si>
  <si>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</si>
  <si>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</si>
  <si>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</si>
  <si>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</si>
  <si>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</si>
  <si>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</si>
  <si>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</si>
  <si>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</si>
  <si>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</si>
  <si>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</si>
  <si>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</si>
  <si>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</si>
  <si>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</si>
  <si>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</si>
  <si>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</si>
  <si>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</si>
  <si>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</si>
  <si>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</si>
  <si>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</si>
  <si>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</si>
  <si>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</si>
  <si>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</si>
  <si>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</si>
  <si>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</si>
  <si>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</si>
  <si>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</si>
  <si>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</si>
  <si>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</si>
  <si>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</si>
  <si>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</si>
  <si>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</si>
  <si>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</si>
  <si>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</si>
  <si>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</si>
  <si>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</si>
  <si>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</si>
  <si>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</si>
  <si>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</si>
  <si>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</si>
  <si>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</si>
  <si>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</si>
  <si>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</si>
  <si>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</si>
  <si>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</si>
  <si>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</si>
  <si>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</si>
  <si>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</si>
  <si>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</si>
  <si>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</si>
  <si>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</si>
  <si>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</si>
  <si>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</si>
  <si>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</si>
  <si>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</si>
  <si>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</si>
  <si>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</si>
  <si>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</si>
  <si>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</si>
  <si>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</si>
  <si>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</si>
  <si>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</si>
  <si>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</si>
  <si>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</si>
  <si>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</si>
  <si>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</si>
  <si>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</si>
  <si>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</si>
  <si>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</si>
  <si>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</si>
  <si>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</si>
  <si>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</si>
  <si>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</si>
  <si>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</si>
  <si>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</si>
  <si>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</si>
  <si>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</si>
  <si>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</si>
  <si>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</si>
  <si>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</si>
  <si>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</si>
  <si>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</si>
  <si>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</si>
  <si>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</si>
  <si>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</si>
  <si>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</si>
  <si>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</si>
  <si>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</si>
  <si>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</si>
  <si>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</si>
  <si>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</si>
  <si>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</si>
  <si>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</si>
  <si>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</si>
  <si>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</si>
  <si>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</si>
  <si>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</si>
  <si>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</si>
  <si>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</si>
  <si>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</si>
  <si>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</si>
  <si>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</si>
  <si>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</si>
  <si>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</si>
  <si>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</si>
  <si>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</si>
  <si>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</si>
  <si>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</si>
  <si>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</si>
  <si>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</si>
  <si>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</si>
  <si>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</si>
  <si>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</si>
  <si>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</si>
  <si>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</si>
  <si>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</si>
  <si>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</si>
  <si>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</si>
  <si>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</si>
  <si>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</si>
  <si>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</si>
  <si>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</si>
  <si>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</si>
  <si>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</si>
  <si>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</si>
  <si>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</si>
  <si>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</si>
  <si>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</si>
  <si>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</si>
  <si>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</si>
  <si>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</si>
  <si>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</si>
  <si>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</si>
  <si>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</si>
  <si>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</si>
  <si>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</si>
  <si>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</si>
  <si>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</si>
  <si>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</si>
  <si>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</si>
  <si>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</si>
  <si>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</si>
  <si>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</si>
  <si>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</si>
  <si>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</si>
  <si>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</si>
  <si>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</si>
  <si>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</si>
  <si>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</si>
  <si>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</si>
  <si>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</si>
  <si>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</si>
  <si>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</si>
  <si>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</si>
  <si>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</si>
  <si>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</si>
  <si>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</si>
  <si>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</si>
  <si>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</si>
  <si>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</si>
  <si>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</si>
  <si>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</si>
  <si>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</si>
  <si>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</si>
  <si>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</si>
  <si>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</si>
  <si>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</si>
  <si>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</si>
  <si>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</si>
  <si>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</si>
  <si>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</si>
  <si>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</si>
  <si>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</si>
  <si>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</si>
  <si>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</si>
  <si>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</si>
  <si>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</si>
  <si>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</si>
  <si>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</si>
  <si>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</si>
  <si>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</si>
  <si>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</si>
  <si>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</si>
  <si>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</si>
  <si>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</si>
  <si>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</si>
  <si>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</si>
  <si>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</si>
  <si>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</si>
  <si>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</si>
  <si>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</si>
  <si>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</si>
  <si>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</si>
  <si>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</si>
  <si>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</si>
  <si>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</si>
  <si>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</si>
  <si>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</si>
  <si>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</si>
  <si>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</si>
  <si>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</si>
  <si>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</si>
  <si>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</si>
  <si>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</si>
  <si>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</si>
  <si>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</si>
  <si>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</si>
  <si>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</si>
  <si>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</si>
  <si>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</si>
  <si>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</si>
  <si>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</si>
  <si>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</si>
  <si>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</si>
  <si>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</si>
  <si>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</si>
  <si>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</si>
  <si>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</si>
  <si>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</si>
  <si>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</si>
  <si>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</si>
  <si>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</si>
  <si>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</si>
  <si>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</si>
  <si>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</si>
  <si>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</si>
  <si>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</si>
  <si>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</si>
  <si>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</si>
  <si>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</si>
  <si>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</si>
  <si>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</si>
  <si>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</si>
  <si>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</si>
  <si>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</si>
  <si>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</si>
  <si>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</si>
  <si>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</si>
  <si>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</si>
  <si>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</si>
  <si>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</si>
  <si>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</si>
  <si>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</si>
  <si>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</si>
  <si>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</si>
  <si>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</si>
  <si>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</si>
  <si>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</si>
  <si>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</si>
  <si>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</si>
  <si>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</si>
  <si>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</si>
  <si>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</si>
  <si>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</si>
  <si>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</si>
  <si>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</si>
  <si>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</si>
  <si>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</si>
  <si>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</si>
  <si>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</si>
  <si>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</si>
  <si>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</si>
  <si>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</si>
  <si>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</si>
  <si>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</si>
  <si>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</si>
  <si>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</si>
  <si>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</si>
  <si>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</si>
  <si>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</si>
  <si>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</si>
  <si>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</si>
  <si>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</si>
  <si>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</si>
  <si>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</si>
  <si>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</si>
  <si>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</si>
  <si>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</si>
  <si>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</si>
  <si>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</si>
  <si>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</si>
  <si>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</si>
  <si>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</si>
  <si>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</si>
  <si>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</si>
  <si>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</si>
  <si>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</si>
  <si>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</si>
  <si>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</si>
  <si>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</si>
  <si>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</si>
  <si>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</si>
  <si>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</si>
  <si>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</si>
  <si>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</si>
  <si>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</si>
  <si>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</si>
  <si>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</si>
  <si>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</si>
  <si>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</si>
  <si>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</si>
  <si>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</si>
  <si>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</si>
  <si>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</si>
  <si>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</si>
  <si>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</si>
  <si>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</si>
  <si>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</si>
  <si>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</si>
  <si>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</si>
  <si>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</si>
  <si>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</si>
  <si>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</si>
  <si>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</si>
  <si>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</si>
  <si>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</si>
  <si>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</si>
  <si>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</si>
  <si>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</si>
  <si>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</si>
  <si>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</si>
  <si>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</si>
  <si>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</si>
  <si>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</si>
  <si>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</si>
  <si>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</si>
  <si>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</si>
  <si>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</si>
  <si>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</si>
  <si>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</si>
  <si>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</si>
  <si>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</si>
  <si>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</si>
  <si>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</si>
  <si>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</si>
  <si>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</si>
  <si>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</si>
  <si>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</si>
  <si>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</si>
  <si>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</si>
  <si>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</si>
  <si>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</si>
  <si>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</si>
  <si>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</si>
  <si>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</si>
  <si>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</si>
  <si>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</si>
  <si>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</si>
  <si>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</si>
  <si>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</si>
  <si>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</si>
  <si>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</si>
  <si>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</si>
  <si>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</si>
  <si>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</si>
  <si>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</si>
  <si>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</si>
  <si>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</si>
  <si>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</si>
  <si>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</si>
  <si>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</si>
  <si>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</si>
  <si>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</si>
  <si>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</si>
  <si>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</si>
  <si>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</si>
  <si>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</si>
  <si>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</si>
  <si>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</si>
  <si>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</si>
  <si>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</si>
  <si>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</si>
  <si>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</si>
  <si>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</si>
  <si>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</si>
  <si>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</si>
  <si>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</si>
  <si>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</si>
  <si>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</si>
  <si>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</si>
  <si>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</si>
  <si>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</si>
  <si>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</si>
  <si>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</si>
  <si>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</si>
  <si>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</si>
  <si>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</si>
  <si>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</si>
  <si>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</si>
  <si>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</si>
  <si>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</si>
  <si>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</si>
  <si>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</si>
  <si>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</si>
  <si>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</si>
  <si>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</si>
  <si>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</si>
  <si>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</si>
  <si>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</si>
  <si>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</si>
  <si>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</si>
  <si>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</si>
  <si>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</si>
  <si>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</si>
  <si>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</si>
  <si>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</si>
  <si>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</si>
  <si>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</si>
  <si>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</si>
  <si>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</si>
  <si>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</si>
  <si>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</si>
  <si>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</si>
  <si>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</si>
  <si>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</si>
  <si>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</si>
  <si>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</si>
  <si>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</si>
  <si>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</si>
  <si>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</si>
  <si>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</si>
  <si>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</si>
  <si>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</si>
  <si>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</si>
  <si>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</si>
  <si>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</si>
  <si>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</si>
  <si>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</si>
  <si>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</si>
  <si>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</si>
  <si>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</si>
  <si>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</si>
  <si>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</si>
  <si>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</si>
  <si>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</si>
  <si>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</si>
  <si>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</si>
  <si>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</si>
  <si>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</si>
  <si>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</si>
  <si>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</si>
  <si>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</si>
  <si>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</si>
  <si>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</si>
  <si>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</si>
  <si>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</si>
  <si>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</si>
  <si>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</si>
  <si>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</si>
  <si>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</si>
  <si>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</si>
  <si>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</si>
  <si>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</si>
  <si>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</si>
  <si>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</si>
  <si>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</si>
  <si>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</si>
  <si>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</si>
  <si>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</si>
  <si>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</si>
  <si>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</si>
  <si>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</si>
  <si>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</si>
  <si>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</si>
  <si>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</si>
  <si>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</si>
  <si>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</si>
  <si>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</si>
  <si>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</si>
  <si>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</si>
  <si>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</si>
  <si>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</si>
  <si>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</si>
  <si>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</si>
  <si>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</si>
  <si>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</si>
  <si>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</si>
  <si>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</si>
  <si>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</si>
  <si>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</si>
  <si>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</si>
  <si>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</si>
  <si>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</si>
  <si>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</si>
  <si>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</si>
  <si>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</si>
  <si>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</si>
  <si>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</si>
  <si>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</si>
  <si>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</si>
  <si>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</si>
  <si>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</si>
  <si>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</si>
  <si>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</si>
  <si>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</si>
  <si>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</si>
  <si>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</si>
  <si>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</si>
  <si>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</si>
  <si>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</si>
  <si>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</si>
  <si>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</si>
  <si>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</si>
  <si>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</si>
  <si>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</si>
  <si>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</si>
  <si>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</si>
  <si>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</si>
  <si>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</si>
  <si>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</si>
  <si>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</si>
  <si>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</si>
  <si>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</si>
  <si>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</si>
  <si>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</si>
  <si>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</si>
  <si>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</si>
  <si>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</si>
  <si>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</si>
  <si>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</si>
  <si>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</si>
  <si>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</si>
  <si>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</si>
  <si>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</si>
  <si>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</si>
  <si>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</si>
  <si>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</si>
  <si>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</si>
  <si>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</si>
  <si>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</si>
  <si>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</si>
  <si>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</si>
  <si>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</si>
  <si>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</si>
  <si>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</si>
  <si>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</si>
  <si>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</si>
  <si>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</si>
  <si>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</si>
  <si>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</si>
  <si>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</si>
  <si>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</si>
  <si>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</si>
  <si>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</si>
  <si>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</si>
  <si>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</si>
  <si>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</si>
  <si>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</si>
  <si>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</si>
  <si>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</si>
  <si>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</si>
  <si>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</si>
  <si>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</si>
  <si>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</si>
  <si>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</si>
  <si>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</si>
  <si>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</si>
  <si>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</si>
  <si>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</si>
  <si>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</si>
  <si>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</si>
  <si>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</si>
  <si>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</si>
  <si>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</si>
  <si>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</si>
  <si>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</si>
  <si>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</si>
  <si>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</si>
  <si>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</si>
  <si>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</si>
  <si>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</si>
  <si>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</si>
  <si>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</si>
  <si>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</si>
  <si>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</si>
  <si>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</si>
  <si>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</si>
  <si>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</si>
  <si>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</si>
  <si>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</si>
  <si>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</si>
  <si>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</si>
  <si>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</si>
  <si>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</si>
  <si>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</si>
  <si>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</si>
  <si>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</si>
  <si>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</si>
  <si>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</si>
  <si>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</si>
  <si>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</si>
  <si>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</si>
  <si>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</si>
  <si>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</si>
  <si>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</si>
  <si>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</si>
  <si>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</si>
  <si>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</si>
  <si>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</si>
  <si>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</si>
  <si>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</si>
  <si>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</si>
  <si>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</si>
  <si>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</si>
  <si>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</si>
  <si>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</si>
  <si>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</si>
  <si>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</si>
  <si>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</si>
  <si>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</si>
  <si>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</si>
  <si>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</si>
  <si>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</si>
  <si>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</si>
  <si>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</si>
  <si>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</si>
  <si>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</si>
  <si>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</si>
  <si>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</si>
  <si>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</si>
  <si>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</si>
  <si>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</si>
  <si>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</si>
  <si>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</si>
  <si>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</si>
  <si>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</si>
  <si>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</si>
  <si>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</si>
  <si>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</si>
  <si>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</si>
  <si>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</si>
  <si>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</si>
  <si>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</si>
  <si>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</si>
  <si>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</si>
  <si>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</si>
  <si>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</si>
  <si>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</si>
  <si>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</si>
  <si>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</si>
  <si>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</si>
  <si>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</si>
  <si>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</si>
  <si>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</si>
  <si>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</si>
  <si>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</si>
  <si>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</si>
  <si>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</si>
  <si>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</si>
  <si>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</si>
  <si>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</si>
  <si>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</si>
  <si>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</si>
  <si>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</si>
  <si>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</si>
  <si>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</si>
  <si>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</si>
  <si>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</si>
  <si>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</si>
  <si>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</si>
  <si>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</si>
  <si>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</si>
  <si>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</si>
  <si>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</si>
  <si>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</si>
  <si>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</si>
  <si>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</si>
  <si>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</si>
  <si>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</si>
  <si>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</si>
  <si>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</si>
  <si>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</si>
  <si>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</si>
  <si>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</si>
  <si>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</si>
  <si>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</si>
  <si>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</si>
  <si>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</si>
  <si>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</si>
  <si>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</si>
  <si>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</si>
  <si>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</si>
  <si>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</si>
  <si>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</si>
  <si>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</si>
  <si>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</si>
  <si>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</si>
  <si>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</si>
  <si>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</si>
  <si>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</si>
  <si>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</si>
  <si>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</si>
  <si>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</si>
  <si>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</si>
  <si>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</si>
  <si>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</si>
  <si>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</si>
  <si>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</si>
  <si>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</si>
  <si>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</si>
  <si>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</si>
  <si>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</si>
  <si>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</si>
  <si>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</si>
  <si>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</si>
  <si>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</si>
  <si>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</si>
  <si>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</si>
  <si>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</si>
  <si>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</si>
  <si>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</si>
  <si>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</si>
  <si>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</si>
  <si>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</si>
  <si>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</si>
  <si>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</si>
  <si>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</si>
  <si>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</si>
  <si>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</si>
  <si>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</si>
  <si>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</si>
  <si>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</si>
  <si>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</si>
  <si>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</si>
  <si>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</si>
  <si>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</si>
  <si>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</si>
  <si>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</si>
  <si>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</si>
  <si>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</si>
  <si>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</si>
  <si>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</si>
  <si>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</si>
  <si>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</si>
  <si>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</si>
  <si>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</si>
  <si>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</si>
  <si>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</si>
  <si>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</si>
  <si>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</si>
  <si>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</si>
  <si>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</si>
  <si>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</si>
  <si>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</si>
  <si>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</si>
  <si>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</si>
  <si>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</si>
  <si>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</si>
  <si>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</si>
  <si>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</si>
  <si>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</si>
  <si>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</si>
  <si>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</si>
  <si>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</si>
  <si>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</si>
  <si>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</si>
  <si>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</si>
  <si>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</si>
  <si>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</si>
  <si>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</si>
  <si>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</si>
  <si>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</si>
  <si>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</si>
  <si>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</si>
  <si>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</si>
  <si>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</si>
  <si>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</si>
  <si>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</si>
  <si>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</si>
  <si>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</si>
  <si>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</si>
  <si>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</si>
  <si>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</si>
  <si>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</si>
  <si>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</si>
  <si>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</si>
  <si>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</si>
  <si>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</si>
  <si>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</si>
  <si>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</si>
  <si>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</si>
  <si>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</si>
  <si>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</si>
  <si>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</si>
  <si>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</si>
  <si>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</si>
  <si>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</si>
  <si>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</si>
  <si>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</si>
  <si>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</si>
  <si>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</si>
  <si>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</si>
  <si>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</si>
  <si>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</si>
  <si>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</si>
  <si>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</si>
  <si>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</si>
  <si>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</si>
  <si>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</si>
  <si>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</si>
  <si>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</si>
  <si>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</si>
  <si>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</si>
  <si>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</si>
  <si>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</si>
  <si>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</si>
  <si>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</si>
  <si>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</si>
  <si>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</si>
  <si>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</si>
  <si>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</si>
  <si>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</si>
  <si>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</si>
  <si>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</si>
  <si>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</si>
  <si>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</si>
  <si>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</si>
  <si>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</si>
  <si>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</si>
  <si>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</si>
  <si>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</si>
  <si>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</si>
  <si>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</si>
  <si>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</si>
  <si>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</si>
  <si>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</si>
  <si>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</si>
  <si>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</si>
  <si>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</si>
  <si>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</si>
  <si>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</si>
  <si>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</si>
  <si>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</si>
  <si>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</si>
  <si>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</si>
  <si>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</si>
  <si>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</si>
  <si>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</si>
  <si>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</si>
  <si>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</si>
  <si>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</si>
  <si>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</si>
  <si>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</si>
  <si>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</si>
  <si>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</si>
  <si>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</si>
  <si>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</si>
  <si>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</si>
  <si>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</si>
  <si>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</si>
  <si>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</si>
  <si>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</si>
  <si>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</si>
  <si>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</si>
  <si>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</si>
  <si>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</si>
  <si>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</si>
  <si>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</si>
  <si>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</si>
  <si>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</si>
  <si>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</si>
  <si>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</si>
  <si>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</si>
  <si>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</si>
  <si>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</si>
  <si>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</si>
  <si>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</si>
  <si>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</si>
  <si>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</si>
  <si>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</si>
  <si>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</si>
  <si>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</si>
  <si>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</si>
  <si>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</si>
  <si>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</si>
  <si>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</si>
  <si>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</si>
  <si>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</si>
  <si>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</si>
  <si>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</si>
  <si>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</si>
  <si>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</si>
  <si>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</si>
  <si>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</si>
  <si>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</si>
  <si>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</si>
  <si>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</si>
  <si>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</si>
  <si>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</si>
  <si>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</si>
  <si>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</si>
  <si>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</si>
  <si>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</si>
  <si>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</si>
  <si>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</si>
  <si>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</si>
  <si>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</si>
  <si>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</si>
  <si>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</si>
  <si>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</si>
  <si>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</si>
  <si>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</si>
  <si>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</si>
  <si>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</si>
  <si>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</si>
  <si>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</si>
  <si>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</si>
  <si>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</si>
  <si>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</si>
  <si>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</si>
  <si>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</si>
  <si>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</si>
  <si>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</si>
  <si>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</si>
  <si>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</si>
  <si>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</si>
  <si>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</si>
  <si>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</si>
  <si>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</si>
  <si>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</si>
  <si>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</si>
  <si>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</si>
  <si>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</si>
  <si>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</si>
  <si>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</si>
  <si>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</si>
  <si>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</si>
  <si>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</si>
  <si>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</si>
  <si>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</si>
  <si>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</si>
  <si>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</si>
  <si>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</si>
  <si>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</si>
  <si>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</si>
  <si>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</si>
  <si>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</si>
  <si>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</si>
  <si>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</si>
  <si>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</si>
  <si>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</si>
  <si>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</si>
  <si>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</si>
  <si>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</si>
  <si>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</si>
  <si>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</si>
  <si>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</si>
  <si>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</si>
  <si>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</si>
  <si>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</si>
  <si>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</si>
  <si>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</si>
  <si>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</si>
  <si>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</si>
  <si>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</si>
  <si>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</si>
  <si>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</si>
  <si>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</si>
  <si>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</si>
  <si>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</si>
  <si>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</si>
  <si>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</si>
  <si>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</si>
  <si>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</si>
  <si>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</si>
  <si>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</si>
  <si>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</si>
  <si>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</si>
  <si>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</si>
  <si>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</si>
  <si>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</si>
  <si>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</si>
  <si>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</si>
  <si>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</si>
  <si>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</si>
  <si>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</si>
  <si>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</si>
  <si>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</si>
  <si>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</si>
  <si>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</si>
  <si>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</si>
  <si>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</si>
  <si>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</si>
  <si>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</si>
  <si>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</si>
  <si>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</si>
  <si>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</si>
  <si>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</si>
  <si>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</si>
  <si>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</si>
  <si>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</si>
  <si>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</si>
  <si>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</si>
  <si>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</si>
  <si>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</si>
  <si>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</si>
  <si>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</si>
  <si>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</si>
  <si>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</si>
  <si>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</si>
  <si>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</si>
  <si>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</si>
  <si>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</si>
  <si>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</si>
  <si>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</si>
  <si>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</si>
  <si>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</si>
  <si>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</si>
  <si>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</si>
  <si>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</si>
  <si>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</si>
  <si>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</si>
  <si>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</si>
  <si>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</si>
  <si>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</si>
  <si>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</si>
  <si>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</si>
  <si>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</si>
  <si>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</si>
  <si>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</si>
  <si>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</si>
  <si>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</si>
  <si>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</si>
  <si>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</si>
  <si>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</si>
  <si>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</si>
  <si>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</si>
  <si>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</si>
  <si>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</si>
  <si>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</si>
  <si>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</si>
  <si>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</si>
  <si>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</si>
  <si>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</si>
  <si>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</si>
  <si>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</si>
  <si>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</si>
  <si>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</si>
  <si>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</si>
  <si>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</si>
  <si>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</si>
  <si>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</si>
  <si>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</si>
  <si>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</si>
  <si>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</si>
  <si>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</si>
  <si>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</si>
  <si>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</si>
  <si>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</si>
  <si>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</si>
  <si>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</si>
  <si>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</si>
  <si>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</si>
  <si>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</si>
  <si>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</si>
  <si>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</si>
  <si>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</si>
  <si>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</si>
  <si>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</si>
  <si>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</si>
  <si>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</si>
  <si>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</si>
  <si>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</si>
  <si>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</si>
  <si>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</si>
  <si>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</si>
  <si>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</si>
  <si>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</si>
  <si>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</si>
  <si>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</si>
  <si>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</si>
  <si>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</si>
  <si>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</si>
  <si>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</si>
  <si>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</si>
  <si>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</si>
  <si>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</si>
  <si>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</si>
  <si>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</si>
  <si>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</si>
  <si>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</si>
  <si>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</si>
  <si>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</si>
  <si>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</si>
  <si>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</si>
  <si>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</si>
  <si>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</si>
  <si>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</si>
  <si>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</si>
  <si>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</si>
  <si>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</si>
  <si>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</si>
  <si>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</si>
  <si>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</si>
  <si>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</si>
  <si>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</si>
  <si>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</si>
  <si>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</si>
  <si>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</si>
  <si>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</si>
  <si>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</si>
  <si>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</si>
  <si>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</si>
  <si>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</si>
  <si>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</si>
  <si>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</si>
  <si>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</si>
  <si>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</si>
  <si>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</si>
  <si>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</si>
  <si>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</si>
  <si>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</si>
  <si>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</si>
  <si>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</si>
  <si>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</si>
  <si>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</si>
  <si>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</si>
  <si>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</si>
  <si>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</si>
  <si>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</si>
  <si>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</si>
  <si>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</si>
  <si>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</si>
  <si>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</si>
  <si>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</si>
  <si>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</si>
  <si>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</si>
  <si>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</si>
  <si>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</si>
  <si>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</si>
  <si>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</si>
  <si>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</si>
  <si>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</si>
  <si>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</si>
  <si>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</si>
  <si>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</si>
  <si>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</si>
  <si>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</si>
  <si>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</si>
  <si>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</si>
  <si>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</si>
  <si>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</si>
  <si>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</si>
  <si>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</si>
  <si>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</si>
  <si>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</si>
  <si>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</si>
  <si>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</si>
  <si>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</si>
  <si>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</si>
  <si>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</si>
  <si>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</si>
  <si>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</si>
  <si>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</si>
  <si>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</si>
  <si>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</si>
  <si>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</si>
  <si>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</si>
  <si>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</si>
  <si>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</si>
  <si>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</si>
  <si>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</si>
  <si>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</si>
  <si>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</si>
  <si>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</si>
  <si>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</si>
  <si>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</si>
  <si>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</si>
  <si>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</si>
  <si>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</si>
  <si>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</si>
  <si>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</si>
  <si>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</si>
  <si>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</si>
  <si>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</si>
  <si>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</si>
  <si>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</si>
  <si>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</si>
  <si>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</si>
  <si>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</si>
  <si>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</si>
  <si>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</si>
  <si>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</si>
  <si>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</si>
  <si>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</si>
  <si>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</si>
  <si>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</si>
  <si>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</si>
  <si>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</si>
  <si>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</si>
  <si>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</si>
  <si>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</si>
  <si>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</si>
  <si>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</si>
  <si>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</si>
  <si>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</si>
  <si>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</si>
  <si>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</si>
  <si>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</si>
  <si>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</si>
  <si>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</si>
  <si>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</si>
  <si>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</si>
  <si>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</si>
  <si>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</si>
  <si>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</si>
  <si>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</si>
  <si>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</si>
  <si>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</si>
  <si>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</si>
  <si>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</si>
  <si>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</si>
  <si>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</si>
  <si>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</si>
  <si>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</si>
  <si>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</si>
  <si>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</si>
  <si>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</si>
  <si>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</si>
  <si>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</si>
  <si>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</si>
  <si>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</si>
  <si>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</si>
  <si>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</si>
  <si>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</si>
  <si>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</si>
  <si>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</si>
  <si>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</si>
  <si>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</si>
  <si>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</si>
  <si>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</si>
  <si>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</si>
  <si>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</si>
  <si>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</si>
  <si>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</si>
  <si>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</si>
  <si>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</si>
  <si>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</si>
  <si>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</si>
  <si>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</si>
  <si>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</si>
  <si>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</si>
  <si>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</si>
  <si>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</si>
  <si>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</si>
  <si>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</si>
  <si>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</si>
  <si>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</si>
  <si>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</si>
  <si>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</si>
  <si>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</si>
  <si>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</si>
  <si>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</si>
  <si>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</si>
  <si>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</si>
  <si>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</si>
  <si>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</si>
  <si>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</si>
  <si>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</si>
  <si>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</si>
  <si>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</si>
  <si>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</si>
  <si>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</si>
  <si>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</si>
  <si>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</si>
  <si>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</si>
  <si>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</si>
  <si>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</si>
  <si>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</si>
  <si>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</si>
  <si>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</si>
  <si>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</si>
  <si>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</si>
  <si>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</si>
  <si>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</si>
  <si>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</si>
  <si>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</si>
  <si>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</si>
  <si>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</si>
  <si>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</si>
  <si>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</si>
  <si>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</si>
  <si>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</si>
  <si>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</si>
  <si>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</si>
  <si>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</si>
  <si>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</si>
  <si>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</si>
  <si>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</si>
  <si>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</si>
  <si>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</si>
  <si>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</si>
  <si>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</si>
  <si>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</si>
  <si>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</si>
  <si>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</si>
  <si>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</si>
  <si>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</si>
  <si>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</si>
  <si>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</si>
  <si>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</si>
  <si>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</si>
  <si>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</si>
  <si>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</si>
  <si>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</si>
  <si>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</si>
  <si>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</si>
  <si>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</si>
  <si>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</si>
  <si>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</si>
  <si>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</si>
  <si>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</si>
  <si>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</si>
  <si>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</si>
  <si>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</si>
  <si>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</si>
  <si>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</si>
  <si>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</si>
  <si>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</si>
  <si>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</si>
  <si>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</si>
  <si>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</si>
  <si>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</si>
  <si>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</si>
  <si>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</si>
  <si>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</si>
  <si>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</si>
  <si>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</si>
  <si>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</si>
  <si>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</si>
  <si>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</si>
  <si>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</si>
  <si>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</si>
  <si>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</si>
  <si>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</si>
  <si>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</si>
  <si>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</si>
  <si>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</si>
  <si>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</si>
  <si>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</si>
  <si>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</si>
  <si>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</si>
  <si>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</si>
  <si>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</si>
  <si>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</si>
  <si>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</si>
  <si>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</si>
  <si>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</si>
  <si>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</si>
  <si>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</si>
  <si>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</si>
  <si>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</si>
  <si>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</si>
  <si>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</si>
  <si>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</si>
  <si>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</si>
  <si>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</si>
  <si>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</si>
  <si>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</si>
  <si>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</si>
  <si>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</si>
  <si>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</si>
  <si>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</si>
  <si>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</si>
  <si>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</si>
  <si>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</si>
  <si>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</si>
  <si>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</si>
  <si>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</si>
  <si>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</si>
  <si>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</si>
  <si>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</si>
  <si>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</si>
  <si>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</si>
  <si>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</si>
  <si>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</si>
  <si>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</si>
  <si>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</si>
  <si>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</si>
  <si>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</si>
  <si>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</si>
  <si>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</si>
  <si>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</si>
  <si>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</si>
  <si>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</si>
  <si>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</si>
  <si>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</si>
  <si>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</si>
  <si>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</si>
  <si>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</si>
  <si>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</si>
  <si>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</si>
  <si>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</si>
  <si>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</si>
  <si>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</si>
  <si>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</si>
  <si>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</si>
  <si>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</si>
  <si>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</si>
  <si>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</si>
  <si>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</si>
  <si>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</si>
  <si>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</si>
  <si>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</si>
  <si>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</si>
  <si>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</si>
  <si>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</si>
  <si>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</si>
  <si>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</si>
  <si>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</si>
  <si>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</si>
  <si>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</si>
  <si>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</si>
  <si>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</si>
  <si>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Site has night access problem as it located inside Armaco, team Will move early morming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</si>
  <si>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</si>
  <si>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</si>
  <si>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</si>
  <si>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</si>
  <si>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</si>
  <si>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</si>
  <si>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</si>
  <si>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</si>
  <si>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</si>
  <si>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</si>
  <si>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</si>
  <si>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</si>
  <si>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</si>
  <si>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</si>
  <si>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</si>
  <si>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</si>
  <si>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</si>
  <si>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</si>
  <si>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</si>
  <si>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</si>
  <si>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</si>
  <si>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</si>
  <si>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</si>
  <si>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</si>
  <si>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</si>
  <si>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</si>
  <si>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</si>
  <si>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</si>
  <si>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</si>
  <si>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</si>
  <si>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</si>
  <si>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</si>
  <si>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</si>
  <si>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</si>
  <si>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</si>
  <si>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</si>
  <si>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</si>
  <si>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</si>
  <si>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</si>
  <si>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</si>
  <si>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</si>
  <si>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</si>
  <si>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</si>
  <si>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</si>
  <si>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</si>
  <si>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</si>
  <si>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</si>
  <si>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</si>
  <si>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</si>
  <si>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</si>
  <si>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</si>
  <si>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</si>
  <si>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</si>
  <si>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</si>
  <si>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</si>
  <si>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</si>
  <si>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</si>
  <si>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</si>
  <si>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</si>
  <si>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</si>
  <si>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</si>
  <si>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</si>
  <si>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</si>
  <si>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</si>
  <si>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</si>
  <si>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</si>
  <si>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</si>
  <si>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</si>
  <si>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</si>
  <si>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</si>
  <si>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</si>
  <si>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</si>
  <si>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</si>
  <si>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</si>
  <si>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</si>
  <si>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</si>
  <si>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</si>
  <si>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</si>
  <si>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</si>
  <si>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</si>
  <si>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</si>
  <si>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</si>
  <si>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</si>
  <si>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</si>
  <si>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</si>
  <si>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</si>
  <si>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</si>
  <si>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PCM-20251004-00000233</t>
  </si>
  <si>
    <t>access issue as Site located inside Saudi entertainment Academy and no security available and all doors closed</t>
  </si>
  <si>
    <t>PCM-20251004-00000238</t>
  </si>
  <si>
    <t>site located inside farm and main door is locked and trying to reach haris.</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</si>
  <si>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</si>
  <si>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</si>
  <si>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</si>
  <si>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</si>
  <si>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</si>
  <si>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</si>
  <si>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has Night access issue site on deep valleys or high mountains and team will check morning</t>
  </si>
  <si>
    <t>PCM-20251004-00000142</t>
  </si>
  <si>
    <t xml:space="preserve">5G_Cell SA No connection to unit flapping em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</si>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</sst>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theme="1"/>
      <name val="Calibri"/>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9" totalsRowShown="0" headerRowDxfId="157" dataDxfId="156" headerRowBorderDxfId="154" tableBorderDxfId="155" totalsRowBorderDxfId="153">
  <autoFilter ref="A1:CJ3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5" totalsRowShown="0" headerRowDxfId="31" dataDxfId="30" headerRowBorderDxfId="28" tableBorderDxfId="29">
  <autoFilter ref="A1:L1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0" totalsRowShown="0" headerRowDxfId="15" dataDxfId="14" headerRowBorderDxfId="12" tableBorderDxfId="13">
  <autoFilter ref="A1:L3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271.24206076388509</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0.16848437499720603</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45934.190486689811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45934.190486689811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45934.190486689811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45934.190486689811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45934.190486689811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45934.190486689811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45934.190486689811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45934.190486689811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45934.190486689811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45934.190486689811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45934.190486689811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45934.190486689811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45934.190486689811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45934.190486689811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45934.190486689811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45934.190486689811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45934.190486689811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45934.190486689811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45934.190486689811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45934.190486689811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45934.190486689811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45934.190486689811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45934.190486689811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45934.190486689811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45934.190486689811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45934.190486689811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45934.190486689811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45934.190486689811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45934.190486689811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45934.190486689811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45934.190486689811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45934.190486689811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45934.190486689811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45934.190486689811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45934.190486689811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45934.190486689811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45934.190486689811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45934.190486689811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45934.190486689811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45934.190486689811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45934.190486689811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45934.190486689811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45934.190486689811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45934.190486689811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45934.190486689811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45934.190486689811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45934.190486689811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45934.190486689811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45934.190486689811</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CC1AE662-CCDD-4D50-A106-44068659EFBF}"/>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9"/>
  <sheetViews>
    <sheetView tabSelected="1" workbookViewId="0">
      <selection activeCell="H9" sqref="H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242.53870428240043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127.46340335647983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109.19064872684976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0.3528015046249493</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2</v>
      </c>
      <c r="D7" s="18" t="s">
        <v>11739</v>
      </c>
      <c r="E7" s="131" t="s">
        <v>38967</v>
      </c>
      <c r="F7" s="132">
        <v>45934.180567129632</v>
      </c>
      <c r="G7" s="133">
        <f ca="1">IFERROR(NOW()-F7,"-")</f>
        <v>9.9195601796964183E-3</v>
      </c>
      <c r="H7" s="132">
        <v>45934.141516203701</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1</v>
      </c>
      <c r="D8" s="142" t="s">
        <v>25077</v>
      </c>
      <c r="E8" s="131" t="s">
        <v>38964</v>
      </c>
      <c r="F8" s="132">
        <v>45934.182175925926</v>
      </c>
      <c r="G8" s="133">
        <f ca="1">IFERROR(NOW()-F8,"-")</f>
        <v>8.3107638856745325E-3</v>
      </c>
      <c r="H8" s="132">
        <v>45934.177199074074</v>
      </c>
      <c r="I8" s="18" t="str">
        <f>IFERROR(VLOOKUP(D8,DB!A:F,6,0),"")</f>
        <v>SCECO</v>
      </c>
      <c r="J8" s="18" t="str">
        <f>IFERROR(VLOOKUP(D8,DB!A:G,7,0),"")</f>
        <v>In progress</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45934.190486689811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45934.190486689811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45934.190486689811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45934.190486689811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45934.190486689811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45934.190486689811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45934.190486689811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45934.190486689811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45934.190486689811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45934.190486689811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45934.190486689811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45934.190486689811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45934.190486689811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45934.190486689811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45934.190486689811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45934.190486689811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45934.190486689811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45934.190486689811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45934.190486689811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45934.190486689811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45934.190486689811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45934.190486689811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45934.190486689811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45934.190486689811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45934.190486689811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45934.190486689811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45934.190486689811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45934.190486689811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45934.190486689811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45934.190486689811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45934.190486689811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45934.190486689811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45934.190486689811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45934.190486689811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45934.190486689811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45934.190486689811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45934.190486689811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45934.190486689811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45934.190486689811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45934.190486689811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45934.190486689811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45934.190486689811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45934.190486689811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45934.190486689811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45934.190486689811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45934.190486689811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45934.190486689811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45934.190486689811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45934.190486689811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45934.190486689811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45934.190486689811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45934.190486689811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45934.190486689811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45934.190486689811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45934.190486689811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45934.190486689811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45934.190486689811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45934.190486689811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45934.190486689811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45934.190486689811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45934.190486689811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45934.190486689811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45934.190486689811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45934.190486689811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45934.190486689811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45934.190486689811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45934.190486689811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45934.190486689811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45934.190486689811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45934.190486689811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45934.190486689811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45934.190486689811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45934.190486689811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45934.190486689811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45934.190486689811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45934.190486689811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45934.190486689811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45934.190486689811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45934.190486689811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45934.190486689811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45934.190486689811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45934.190486689811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45934.190486689811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45934.190486689811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45934.190486689811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45934.190486689811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45934.190486689811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45934.190486689811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45934.190486689811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45934.190486689811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45934.190486689811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45934.190486689811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45934.190486689811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45934.190486689811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45934.190486689811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45934.190486689811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45934.190486689811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45934.190486689811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45934.190486689811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45934.190486689811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45934.190486689811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45934.190486689811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45934.190486689811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45934.190486689811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45934.190486689811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45934.190486689811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45934.190486689811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45934.190486689811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45934.190486689811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45934.190486689811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45934.190486689811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45934.190486689811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45934.190486689811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45934.190486689811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45934.190486689811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45934.190486689811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45934.190486689811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45934.190486689811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45934.190486689811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45934.190486689811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45934.190486689811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45934.190486689811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45934.190486689811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45934.190486689811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45934.190486689811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45934.190486689811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45934.190486689811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45934.190486689811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45934.190486689811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45934.190486689811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45934.190486689811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45934.190486689811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45934.190486689811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45934.190486689811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45934.190486689811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45934.190486689811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45934.190486689811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45934.190486689811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45934.190486689811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45934.190486689811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45934.190486689811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45934.190486689811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45934.190486689811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45934.190486689811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45934.190486689811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45934.190486689811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45934.190486689811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45934.190486689811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45934.190486689811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45934.190486689811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45934.190486689811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45934.190486689811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45934.190486689811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45934.190486689811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45934.190486689811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45934.190486689811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45934.190486689811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45934.190486689811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45934.190486689811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45934.190486689811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45934.190486689811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45934.190486689811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45934.190486689811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45934.190486689811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45934.190486689811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45934.190486689811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45934.190486689811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45934.190486689811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45934.190486689811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45934.190486689811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45934.190486689811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45934.190486689811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45934.190486689811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45934.190486689811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45934.190486689811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45934.190486689811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45934.190486689811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45934.190486689811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45934.190486689811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45934.190486689811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45934.190486689811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45934.190486689811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45934.190486689811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45934.190486689811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45934.190486689811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45934.190486689811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45934.190486689811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45934.190486689811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45934.190486689811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45934.190486689811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45934.190486689811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45934.190486689811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45934.190486689811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45934.190486689811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45934.190486689811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45934.190486689811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45934.190486689811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45934.190486689811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45934.190486689811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45934.190486689811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45934.190486689811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45934.190486689811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45934.190486689811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45934.190486689811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45934.190486689811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45934.190486689811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45934.190486689811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45934.190486689811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45934.190486689811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45934.190486689811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45934.190486689811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45934.190486689811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45934.190486689811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45934.190486689811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45934.190486689811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45934.190486689811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45934.190486689811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45934.190486689811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45934.190486689811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45934.190486689811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45934.190486689811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45934.190486689811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45934.190486689811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45934.190486689811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45934.190486689811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45934.190486689811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45934.190486689811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45934.190486689811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45934.190486689811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45934.190486689811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45934.190486689811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45934.190486689811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45934.190486689811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45934.190486689811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45934.190486689811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45934.190486689811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45934.190486689811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45934.190486689811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45934.190486689811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45934.190486689811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45934.190486689811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45934.190486689811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45934.190486689811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45934.190486689811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45934.190486689811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45934.190486689811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45934.190486689811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45934.190486689811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45934.190486689811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45934.190486689811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45934.190486689811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45934.190486689811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45934.190486689811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45934.190486689811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45934.190486689811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45934.190486689811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45934.190486689811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45934.190486689811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45934.190486689811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45934.190486689811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45934.190486689811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45934.190486689811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45934.190486689811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45934.190486689811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45934.190486689811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45934.190486689811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45934.190486689811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45934.190486689811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45934.190486689811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45934.190486689811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45934.190486689811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45934.190486689811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45934.190486689811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45934.190486689811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45934.190486689811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45934.190486689811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45934.190486689811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45934.190486689811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45934.190486689811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45934.190486689811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45934.190486689811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45934.190486689811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45934.190486689811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45934.190486689811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45934.190486689811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45934.190486689811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45934.190486689811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45934.190486689811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45934.190486689811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45934.190486689811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45934.190486689811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45934.190486689811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45934.190486689811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45934.190486689811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45934.190486689811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45934.190486689811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45934.190486689811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45934.190486689811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45934.190486689811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45934.190486689811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45934.190486689811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45934.190486689811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45934.190486689811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45934.190486689811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45934.190486689811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45934.190486689811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45934.190486689811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45934.190486689811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45934.190486689811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45934.190486689811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45934.190486689811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45934.190486689811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45934.190486689811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45934.190486689811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45934.190486689811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45934.190486689811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45934.190486689811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45934.190486689811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45934.190486689811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45934.190486689811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45934.190486689811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sheetData>
  <dataValidations count="2">
    <dataValidation allowBlank="1" showInputMessage="1" showErrorMessage="1" sqref="E1" xr:uid="{4D935161-CDD3-4592-B877-3FB59C99E142}"/>
    <dataValidation type="list" allowBlank="1" showInputMessage="1" showErrorMessage="1" sqref="E3:E3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0" ca="1" si="0">IFERROR(NOW()-F2,"-")</f>
        <v>45934.190486689811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45934.190486689811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45934.190486689811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45934.190486689811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45934.190486689811</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45934.190486689811</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45934.190486689811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45934.190486689811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45934.190486689811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45934.190486689811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45934.190486689811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45934.190486689811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45934.190486689811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45934.190486689811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45934.190486689811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45934.190486689811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45934.190486689811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45934.190486689811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45934.190486689811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45934.190486689811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45934.190486689811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45934.190486689811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45934.190486689811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45934.190486689811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45934.190486689811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45934.190486689811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45934.190486689811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45934.190486689811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45934.190486689811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45934.190486689811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45934.190486689811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45934.190486689811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45934.190486689811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45934.190486689811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45934.190486689811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45934.190486689811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45934.190486689811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45934.190486689811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45934.190486689811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45934.190486689811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45934.190486689811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45934.190486689811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45934.190486689811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45934.190486689811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45934.190486689811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45934.190486689811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45934.190486689811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45934.190486689811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45934.190486689811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45934.190486689811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45934.190486689811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45934.190486689811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45934.190486689811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45934.190486689811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45934.190486689811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45934.190486689811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45934.190486689811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45934.190486689811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45934.190486689811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45934.190486689811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45934.190486689811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45934.190486689811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45934.190486689811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45934.190486689811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45934.190486689811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45934.190486689811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45934.190486689811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45934.190486689811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45934.190486689811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45934.190486689811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45934.190486689811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45934.190486689811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45934.190486689811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45934.190486689811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45934.190486689811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45934.190486689811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45934.190486689811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45934.190486689811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45934.190486689811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45934.190486689811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45934.190486689811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45934.190486689811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45934.190486689811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45934.190486689811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45934.190486689811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45934.190486689811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45934.190486689811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45934.190486689811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45934.190486689811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45934.190486689811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45934.190486689811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45934.190486689811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45934.190486689811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45934.190486689811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45934.190486689811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45934.190486689811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45934.190486689811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45934.190486689811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45934.190486689811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45934.190486689811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45934.190486689811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45934.190486689811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45934.190486689811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45934.190486689811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45934.190486689811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45934.190486689811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45934.190486689811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45934.190486689811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45934.190486689811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45934.190486689811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45934.190486689811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45934.190486689811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45934.190486689811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45934.190486689811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45934.190486689811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45934.190486689811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45934.190486689811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45934.190486689811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45934.190486689811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45934.190486689811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45934.190486689811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45934.190486689811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45934.190486689811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45934.190486689811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45934.190486689811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45934.190486689811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45934.190486689811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45934.190486689811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45934.190486689811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45934.190486689811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45934.190486689811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45934.190486689811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45934.190486689811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45934.190486689811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45934.190486689811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45934.190486689811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45934.190486689811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45934.190486689811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45934.190486689811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45934.190486689811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45934.190486689811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45934.190486689811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45934.190486689811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45934.190486689811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45934.190486689811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45934.190486689811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45934.190486689811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45934.190486689811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45934.190486689811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45934.190486689811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45934.190486689811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45934.190486689811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45934.190486689811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45934.190486689811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45934.190486689811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45934.190486689811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45934.190486689811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45934.190486689811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45934.190486689811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45934.190486689811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45934.190486689811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45934.190486689811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45934.190486689811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45934.190486689811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45934.190486689811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45934.190486689811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45934.190486689811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45934.190486689811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45934.190486689811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45934.190486689811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45934.190486689811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45934.190486689811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45934.190486689811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45934.190486689811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45934.190486689811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45934.190486689811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45934.190486689811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45934.190486689811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45934.190486689811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45934.190486689811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45934.190486689811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45934.190486689811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45934.190486689811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45934.190486689811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45934.190486689811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45934.190486689811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45934.190486689811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45934.190486689811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45934.190486689811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45934.190486689811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45934.190486689811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45934.190486689811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45934.190486689811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45934.190486689811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45934.190486689811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45934.190486689811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45934.190486689811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45934.190486689811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45934.190486689811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45934.190486689811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45934.190486689811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45934.190486689811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45934.190486689811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45934.190486689811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45934.190486689811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45934.190486689811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45934.190486689811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45934.190486689811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45934.190486689811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45934.190486689811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45934.190486689811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45934.190486689811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45934.190486689811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45934.190486689811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45934.190486689811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45934.190486689811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45934.190486689811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45934.190486689811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45934.190486689811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45934.190486689811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45934.190486689811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45934.190486689811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45934.190486689811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45934.190486689811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45934.190486689811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45934.190486689811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45934.190486689811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45934.190486689811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45934.190486689811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45934.190486689811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45934.190486689811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45934.190486689811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45934.190486689811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45934.190486689811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45934.190486689811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45934.190486689811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45934.190486689811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45934.190486689811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45934.190486689811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45934.190486689811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45934.190486689811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45934.190486689811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45934.190486689811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45934.190486689811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45934.190486689811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45934.190486689811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45934.190486689811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45934.190486689811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45934.190486689811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45934.190486689811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45934.190486689811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45934.190486689811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45934.190486689811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45934.190486689811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45934.190486689811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45934.190486689811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45934.190486689811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45934.190486689811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45934.190486689811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45934.190486689811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45934.190486689811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45934.190486689811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45934.190486689811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45934.190486689811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45934.190486689811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45934.190486689811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45934.190486689811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45934.190486689811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45934.190486689811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45934.190486689811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45934.190486689811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45934.190486689811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45934.190486689811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45934.190486689811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45934.190486689811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45934.190486689811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45934.190486689811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45934.190486689811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45934.190486689811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45934.190486689811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45934.190486689811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45934.190486689811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45934.190486689811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45934.190486689811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45934.190486689811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45934.190486689811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45934.190486689811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45934.190486689811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45934.190486689811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45934.190486689811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45934.190486689811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45934.190486689811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45934.190486689811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45934.190486689811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45934.190486689811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45934.190486689811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45934.190486689811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45934.190486689811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45934.190486689811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45934.190486689811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45934.190486689811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45934.190486689811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45934.190486689811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45934.190486689811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45934.190486689811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45934.190486689811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45934.190486689811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45934.190486689811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45934.190486689811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45934.190486689811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45934.190486689811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45934.190486689811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45934.190486689811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45934.190486689811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45934.190486689811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45934.190486689811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45934.190486689811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45934.190486689811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45934.190486689811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45934.190486689811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45934.190486689811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45934.190486689811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45934.190486689811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45934.190486689811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45934.190486689811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45934.190486689811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45934.190486689811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45934.190486689811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45934.190486689811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45934.190486689811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45934.190486689811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45934.190486689811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45934.190486689811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45934.190486689811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45934.190486689811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45934.190486689811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45934.190486689811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45934.190486689811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45934.190486689811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45934.190486689811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45934.190486689811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45934.190486689811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45934.190486689811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45934.190486689811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45934.190486689811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45934.190486689811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45934.190486689811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45934.190486689811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45934.190486689811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45934.190486689811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45934.190486689811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45934.190486689811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45934.190486689811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45934.190486689811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45934.190486689811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45934.190486689811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45934.190486689811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45934.190486689811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45934.190486689811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45934.190486689811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45934.190486689811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45934.190486689811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45934.190486689811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45934.190486689811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45934.190486689811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45934.190486689811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45934.190486689811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45934.190486689811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45934.190486689811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45934.190486689811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45934.190486689811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45934.190486689811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45934.190486689811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45934.190486689811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45934.190486689811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45934.190486689811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45934.190486689811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45934.190486689811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45934.190486689811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45934.190486689811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45934.190486689811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45934.190486689811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45934.190486689811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45934.190486689811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45934.190486689811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45934.190486689811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45934.190486689811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45934.190486689811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45934.190486689811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45934.190486689811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45934.190486689811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45934.190486689811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45934.190486689811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45934.190486689811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45934.190486689811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45934.190486689811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45934.190486689811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45934.190486689811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45934.190486689811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45934.190486689811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45934.190486689811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45934.190486689811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45934.190486689811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45934.190486689811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45934.190486689811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45934.190486689811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45934.190486689811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45934.190486689811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45934.190486689811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45934.190486689811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45934.190486689811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45934.190486689811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45934.190486689811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45934.190486689811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45934.190486689811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45934.190486689811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45934.190486689811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45934.190486689811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45934.190486689811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45934.190486689811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45934.190486689811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45934.190486689811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45934.190486689811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45934.190486689811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45934.190486689811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45934.190486689811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45934.190486689811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45934.190486689811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45934.190486689811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45934.190486689811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45934.190486689811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45934.190486689811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45934.190486689811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45934.190486689811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45934.190486689811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45934.190486689811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45934.190486689811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45934.190486689811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45934.190486689811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45934.190486689811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45934.190486689811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45934.190486689811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45934.190486689811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45934.190486689811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45934.190486689811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45934.190486689811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45934.190486689811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45934.190486689811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45934.190486689811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45934.190486689811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45934.190486689811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45934.190486689811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45934.190486689811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45934.190486689811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45934.190486689811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45934.190486689811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45934.190486689811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45934.190486689811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45934.190486689811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45934.190486689811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45934.190486689811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45934.190486689811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45934.190486689811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45934.190486689811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45934.190486689811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45934.190486689811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45934.190486689811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45934.190486689811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45934.190486689811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45934.190486689811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45934.190486689811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45934.190486689811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45934.190486689811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45934.190486689811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45934.190486689811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45934.190486689811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45934.190486689811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45934.190486689811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45934.190486689811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45934.190486689811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45934.190486689811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45934.190486689811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45934.190486689811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45934.190486689811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45934.190486689811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45934.190486689811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45934.190486689811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45934.190486689811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45934.190486689811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45934.190486689811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45934.190486689811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45934.190486689811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45934.190486689811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45934.190486689811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45934.190486689811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45934.190486689811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45934.190486689811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45934.190486689811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45934.190486689811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45934.190486689811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45934.190486689811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45934.190486689811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45934.190486689811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45934.190486689811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45934.190486689811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45934.190486689811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45934.190486689811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45934.190486689811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45934.190486689811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45934.190486689811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45934.190486689811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45934.190486689811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45934.190486689811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45934.190486689811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45934.190486689811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45934.190486689811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45934.190486689811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45934.190486689811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45934.190486689811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45934.190486689811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45934.190486689811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45934.190486689811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45934.190486689811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45934.190486689811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45934.190486689811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45934.190486689811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45934.190486689811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45934.190486689811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45934.190486689811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45934.190486689811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45934.190486689811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45934.190486689811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45934.190486689811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45934.190486689811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45934.190486689811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45934.190486689811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45934.190486689811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45934.190486689811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45934.190486689811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45934.190486689811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45934.190486689811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45934.190486689811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45934.190486689811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45934.190486689811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45934.190486689811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45934.190486689811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45934.190486689811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45934.190486689811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45934.190486689811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45934.190486689811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45934.190486689811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45934.190486689811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45934.190486689811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45934.190486689811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45934.190486689811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45934.190486689811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45934.190486689811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45934.190486689811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45934.190486689811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45934.190486689811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45934.190486689811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45934.190486689811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45934.190486689811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45934.190486689811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45934.190486689811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45934.190486689811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45934.190486689811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45934.190486689811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45934.190486689811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45934.190486689811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45934.190486689811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45934.190486689811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45934.190486689811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45934.190486689811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45934.190486689811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45934.190486689811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45934.190486689811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45934.190486689811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45934.190486689811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45934.190486689811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45934.190486689811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45934.190486689811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45934.190486689811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45934.190486689811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45934.190486689811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45934.190486689811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45934.190486689811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45934.190486689811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45934.190486689811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45934.190486689811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45934.190486689811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45934.190486689811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45934.190486689811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45934.190486689811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45934.190486689811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45934.190486689811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45934.190486689811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45934.190486689811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45934.190486689811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45934.190486689811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45934.190486689811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45934.190486689811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45934.190486689811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45934.190486689811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45934.190486689811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45934.190486689811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45934.190486689811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45934.190486689811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45934.190486689811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45934.190486689811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45934.190486689811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45934.190486689811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45934.190486689811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45934.190486689811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45934.190486689811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45934.190486689811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45934.190486689811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45934.190486689811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45934.190486689811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45934.190486689811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45934.190486689811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45934.190486689811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45934.190486689811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45934.190486689811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45934.190486689811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45934.190486689811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45934.190486689811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45934.190486689811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45934.190486689811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45934.190486689811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45934.190486689811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45934.190486689811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45934.190486689811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45934.190486689811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45934.190486689811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45934.190486689811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45934.190486689811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45934.190486689811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45934.190486689811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45934.190486689811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45934.190486689811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45934.190486689811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45934.190486689811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45934.190486689811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45934.190486689811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45934.190486689811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45934.190486689811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45934.190486689811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45934.190486689811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45934.190486689811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45934.190486689811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45934.190486689811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45934.190486689811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45934.190486689811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45934.190486689811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45934.190486689811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45934.190486689811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45934.190486689811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45934.190486689811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45934.190486689811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45934.190486689811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45934.190486689811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45934.190486689811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45934.190486689811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45934.190486689811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45934.190486689811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45934.190486689811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45934.190486689811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45934.190486689811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45934.190486689811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45934.190486689811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45934.190486689811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45934.190486689811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45934.190486689811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45934.190486689811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45934.190486689811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45934.190486689811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45934.190486689811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45934.190486689811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45934.190486689811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45934.190486689811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45934.190486689811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45934.190486689811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45934.190486689811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45934.190486689811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45934.190486689811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45934.190486689811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45934.190486689811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45934.190486689811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45934.190486689811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45934.190486689811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45934.190486689811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45934.190486689811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45934.190486689811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45934.190486689811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45934.190486689811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45934.190486689811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45934.190486689811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45934.190486689811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45934.190486689811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45934.190486689811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45934.190486689811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45934.190486689811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45934.190486689811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45934.190486689811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45934.190486689811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45934.190486689811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45934.190486689811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45934.190486689811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45934.190486689811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45934.190486689811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45934.190486689811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45934.190486689811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45934.190486689811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45934.190486689811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45934.190486689811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45934.190486689811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45934.190486689811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45934.190486689811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45934.190486689811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45934.190486689811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45934.190486689811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45934.190486689811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45934.190486689811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45934.190486689811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45934.190486689811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45934.190486689811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45934.190486689811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45934.190486689811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45934.190486689811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45934.190486689811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45934.190486689811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45934.190486689811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45934.190486689811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45934.190486689811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45934.190486689811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45934.190486689811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45934.190486689811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45934.190486689811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45934.190486689811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45934.190486689811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45934.190486689811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45934.190486689811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45934.190486689811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45934.190486689811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45934.190486689811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45934.190486689811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45934.190486689811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45934.190486689811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45934.190486689811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45934.190486689811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45934.190486689811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45934.190486689811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45934.190486689811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45934.190486689811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45934.190486689811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45934.190486689811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45934.190486689811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45934.190486689811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45934.190486689811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45934.190486689811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45934.190486689811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45934.190486689811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45934.190486689811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45934.190486689811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45934.190486689811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45934.190486689811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45934.190486689811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45934.190486689811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45934.190486689811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45934.190486689811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45934.190486689811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45934.190486689811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45934.190486689811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45934.190486689811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45934.190486689811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45934.190486689811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45934.190486689811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45934.190486689811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45934.190486689811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45934.190486689811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45934.190486689811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45934.190486689811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45934.190486689811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45934.190486689811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45934.190486689811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45934.190486689811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45934.190486689811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45934.190486689811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45934.190486689811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45934.190486689811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45934.190486689811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45934.190486689811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45934.190486689811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45934.190486689811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45934.190486689811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45934.190486689811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45934.190486689811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45934.190486689811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45934.190486689811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45934.190486689811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45934.190486689811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45934.190486689811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45934.190486689811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45934.190486689811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45934.190486689811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45934.190486689811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45934.190486689811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45934.190486689811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45934.190486689811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45934.190486689811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45934.190486689811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45934.190486689811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45934.190486689811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45934.190486689811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45934.190486689811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45934.190486689811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45934.190486689811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45934.190486689811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45934.190486689811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45934.190486689811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45934.190486689811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45934.190486689811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45934.190486689811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45934.190486689811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45934.190486689811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45934.190486689811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45934.190486689811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45934.190486689811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45934.190486689811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45934.190486689811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45934.190486689811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45934.190486689811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45934.190486689811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45934.190486689811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45934.190486689811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45934.190486689811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45934.190486689811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45934.190486689811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45934.190486689811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45934.190486689811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45934.190486689811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45934.190486689811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45934.190486689811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45934.190486689811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45934.190486689811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45934.190486689811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45934.190486689811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45934.190486689811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45934.190486689811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45934.190486689811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45934.190486689811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45934.190486689811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45934.190486689811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45934.190486689811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45934.190486689811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45934.190486689811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45934.190486689811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45934.190486689811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45934.190486689811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45934.190486689811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45934.190486689811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45934.190486689811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45934.190486689811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45934.190486689811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45934.190486689811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45934.190486689811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45934.190486689811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45934.190486689811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45934.190486689811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45934.190486689811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45934.190486689811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45934.190486689811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45934.190486689811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45934.190486689811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45934.190486689811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45934.190486689811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45934.190486689811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45934.190486689811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45934.190486689811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45934.190486689811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45934.190486689811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45934.190486689811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45934.190486689811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45934.190486689811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45934.190486689811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45934.190486689811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45934.190486689811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45934.190486689811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45934.190486689811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45934.190486689811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45934.190486689811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45934.190486689811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45934.190486689811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45934.190486689811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45934.190486689811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45934.190486689811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45934.190486689811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45934.190486689811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45934.190486689811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45934.190486689811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45934.190486689811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45934.190486689811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45934.190486689811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45934.190486689811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45934.190486689811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45934.190486689811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45934.190486689811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45934.190486689811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45934.190486689811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45934.190486689811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45934.190486689811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45934.190486689811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45934.190486689811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45934.190486689811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45934.190486689811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45934.190486689811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45934.190486689811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45934.190486689811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45934.190486689811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45934.190486689811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45934.190486689811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45934.190486689811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45934.190486689811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45934.190486689811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45934.190486689811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45934.190486689811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45934.190486689811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45934.190486689811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45934.190486689811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45934.190486689811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45934.190486689811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45934.190486689811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45934.190486689811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45934.190486689811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45934.190486689811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45934.190486689811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45934.190486689811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45934.190486689811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45934.190486689811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45934.190486689811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45934.190486689811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45934.190486689811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45934.190486689811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45934.190486689811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45934.190486689811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45934.190486689811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45934.190486689811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45934.190486689811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45934.190486689811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45934.190486689811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45934.190486689811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45934.190486689811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45934.190486689811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45934.190486689811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45934.190486689811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45934.190486689811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45934.190486689811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45934.190486689811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45934.190486689811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45934.190486689811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45934.190486689811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45934.190486689811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45934.190486689811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45934.190486689811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45934.190486689811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45934.190486689811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45934.190486689811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45934.190486689811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45934.190486689811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45934.190486689811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45934.190486689811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45934.190486689811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45934.190486689811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45934.190486689811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45934.190486689811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45934.190486689811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45934.190486689811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45934.190486689811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45934.190486689811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45934.190486689811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45934.190486689811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45934.190486689811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45934.190486689811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45934.190486689811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45934.190486689811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45934.190486689811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45934.190486689811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45934.190486689811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45934.190486689811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45934.190486689811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45934.190486689811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45934.190486689811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45934.190486689811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45934.190486689811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45934.190486689811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45934.190486689811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45934.190486689811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45934.190486689811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45934.190486689811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45934.190486689811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45934.190486689811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45934.190486689811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45934.190486689811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45934.190486689811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45934.190486689811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45934.190486689811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45934.190486689811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45934.190486689811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45934.190486689811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45934.190486689811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45934.190486689811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45934.190486689811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45934.190486689811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45934.190486689811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45934.190486689811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45934.190486689811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45934.190486689811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45934.190486689811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45934.190486689811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45934.190486689811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45934.190486689811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45934.190486689811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45934.190486689811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45934.190486689811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45934.190486689811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45934.190486689811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45934.190486689811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45934.190486689811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45934.190486689811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45934.190486689811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45934.190486689811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45934.190486689811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45934.190486689811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45934.190486689811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45934.190486689811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45934.190486689811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45934.190486689811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45934.190486689811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45934.190486689811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45934.190486689811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45934.190486689811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45934.190486689811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45934.190486689811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45934.190486689811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45934.190486689811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45934.190486689811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45934.190486689811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45934.190486689811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45934.190486689811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45934.190486689811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45934.190486689811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45934.190486689811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45934.190486689811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45934.190486689811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45934.190486689811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45934.190486689811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45934.190486689811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45934.190486689811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45934.190486689811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45934.190486689811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45934.190486689811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45934.190486689811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45934.190486689811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45934.190486689811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45934.190486689811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45934.190486689811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45934.190486689811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45934.190486689811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45934.190486689811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45934.190486689811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45934.190486689811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45934.190486689811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45934.190486689811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45934.190486689811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45934.190486689811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45934.190486689811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45934.190486689811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45934.190486689811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45934.190486689811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45934.190486689811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45934.190486689811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45934.190486689811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45934.190486689811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45934.190486689811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45934.190486689811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45934.190486689811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45934.190486689811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45934.190486689811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45934.190486689811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45934.190486689811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45934.190486689811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45934.190486689811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45934.190486689811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45934.190486689811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45934.190486689811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45934.190486689811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45934.190486689811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45934.190486689811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45934.190486689811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45934.190486689811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45934.190486689811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45934.190486689811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45934.190486689811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45934.190486689811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45934.190486689811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45934.190486689811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45934.190486689811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45934.190486689811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45934.190486689811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45934.190486689811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45934.190486689811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45934.190486689811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45934.190486689811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45934.190486689811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45934.190486689811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45934.190486689811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45934.190486689811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45934.190486689811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45934.190486689811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45934.190486689811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45934.190486689811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45934.190486689811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45934.190486689811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45934.190486689811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45934.190486689811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45934.190486689811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45934.190486689811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45934.190486689811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45934.190486689811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45934.190486689811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45934.190486689811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45934.190486689811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45934.190486689811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45934.190486689811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45934.190486689811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45934.190486689811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45934.190486689811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45934.190486689811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45934.190486689811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45934.190486689811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45934.190486689811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45934.190486689811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45934.190486689811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45934.190486689811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45934.190486689811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45934.190486689811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45934.190486689811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45934.190486689811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45934.190486689811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45934.190486689811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45934.190486689811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45934.190486689811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45934.190486689811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45934.190486689811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45934.190486689811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45934.190486689811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45934.190486689811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45934.190486689811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45934.190486689811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45934.190486689811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45934.190486689811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45934.190486689811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45934.190486689811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45934.190486689811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45934.190486689811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45934.190486689811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45934.190486689811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45934.190486689811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45934.190486689811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45934.190486689811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45934.190486689811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45934.190486689811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45934.190486689811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45934.190486689811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45934.190486689811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45934.190486689811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45934.190486689811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45934.190486689811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45934.190486689811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45934.190486689811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45934.190486689811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45934.190486689811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45934.190486689811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45934.190486689811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45934.190486689811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45934.190486689811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45934.190486689811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45934.190486689811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45934.190486689811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45934.190486689811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45934.190486689811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45934.190486689811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45934.190486689811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45934.190486689811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45934.190486689811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45934.190486689811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45934.190486689811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45934.190486689811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45934.190486689811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45934.190486689811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45934.190486689811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45934.190486689811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45934.190486689811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45934.190486689811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45934.190486689811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45934.190486689811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45934.190486689811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45934.190486689811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45934.190486689811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45934.190486689811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45934.190486689811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45934.190486689811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45934.190486689811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45934.190486689811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45934.190486689811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45934.190486689811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45934.190486689811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45934.190486689811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45934.190486689811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45934.190486689811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45934.190486689811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45934.190486689811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45934.190486689811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45934.190486689811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45934.190486689811</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230.70976909721503</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3.3002089120345772</v>
      </c>
      <c r="H3" s="113">
        <v>45930.847372685188</v>
      </c>
      <c r="I3" s="110" t="str">
        <f>IFERROR(VLOOKUP(D3,DB!A:F,6,0),"")</f>
        <v>SCECO</v>
      </c>
      <c r="J3" s="110" t="str">
        <f>IFERROR(VLOOKUP(D3,DB!A:G,7,0),"")</f>
        <v>In progress</v>
      </c>
      <c r="K3" s="115" t="s">
        <v>39064</v>
      </c>
      <c r="L3" s="107" t="str">
        <f>IFERROR(VLOOKUP(D3,DB!A:I,9,0),"")</f>
        <v>Latis</v>
      </c>
    </row>
    <row r="4" spans="1:16" ht="36.75" customHeight="1">
      <c r="A4" s="110" t="s">
        <v>39065</v>
      </c>
      <c r="B4" s="110" t="str">
        <f>IFERROR(VLOOKUP(D4,DB!A:K,11,0),"")</f>
        <v>R4</v>
      </c>
      <c r="C4" s="111">
        <v>2</v>
      </c>
      <c r="D4" s="107" t="s">
        <v>36682</v>
      </c>
      <c r="E4" s="112" t="s">
        <v>38964</v>
      </c>
      <c r="F4" s="113">
        <v>45933.919965277775</v>
      </c>
      <c r="G4" s="114">
        <f ca="1">IFERROR(NOW()-F4,"")</f>
        <v>0.27052141203603242</v>
      </c>
      <c r="H4" s="113">
        <v>45933.903807870367</v>
      </c>
      <c r="I4" s="110" t="str">
        <f>IFERROR(VLOOKUP(D4,DB!A:F,6,0),"")</f>
        <v>Generator-SG</v>
      </c>
      <c r="J4" s="110" t="str">
        <f>IFERROR(VLOOKUP(D4,DB!A:G,7,0),"")</f>
        <v>Weak</v>
      </c>
      <c r="K4" s="115" t="s">
        <v>39066</v>
      </c>
      <c r="L4" s="107" t="str">
        <f>IFERROR(VLOOKUP(D4,DB!A:I,9,0),"")</f>
        <v>Latis</v>
      </c>
    </row>
    <row r="5" spans="1:16" ht="15" customHeight="1">
      <c r="A5" s="110" t="s">
        <v>39067</v>
      </c>
      <c r="B5" s="110" t="str">
        <f>IFERROR(VLOOKUP(D5,DB!A:K,11,0),"")</f>
        <v>R4</v>
      </c>
      <c r="C5" s="111">
        <v>1</v>
      </c>
      <c r="D5" s="107" t="s">
        <v>35145</v>
      </c>
      <c r="E5" s="112" t="s">
        <v>38964</v>
      </c>
      <c r="F5" s="113">
        <v>45934.12222222222</v>
      </c>
      <c r="G5" s="114">
        <f ca="1">IFERROR(NOW()-F5,"")</f>
        <v>6.8264467590779532E-2</v>
      </c>
      <c r="H5" s="113">
        <v>45934.144085648149</v>
      </c>
      <c r="I5" s="110" t="str">
        <f>IFERROR(VLOOKUP(D5,DB!A:F,6,0),"")</f>
        <v>SCECO</v>
      </c>
      <c r="J5" s="110" t="str">
        <f>IFERROR(VLOOKUP(D5,DB!A:G,7,0),"")</f>
        <v>Good</v>
      </c>
      <c r="K5" s="115" t="s">
        <v>39068</v>
      </c>
      <c r="L5" s="107" t="str">
        <f>IFERROR(VLOOKUP(D5,DB!A:I,9,0),"")</f>
        <v>Latis</v>
      </c>
    </row>
    <row r="6" spans="1:16" ht="15" customHeight="1">
      <c r="A6" s="110"/>
      <c r="B6" s="110" t="str">
        <f>IFERROR(VLOOKUP(D6,DB!A:K,11,0),"")</f>
        <v/>
      </c>
      <c r="C6" s="111"/>
      <c r="D6" s="107"/>
      <c r="E6" s="112"/>
      <c r="F6" s="113"/>
      <c r="G6" s="114">
        <f ca="1">IFERROR(NOW()-F6,"")</f>
        <v>45934.190486689811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45934.190486689811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45934.190486689811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45934.190486689811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45934.190486689811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45934.190486689811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45934.190486689811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45934.190486689811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45934.190486689811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45934.190486689811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45934.190486689811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45934.190486689811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45934.190486689811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45934.190486689811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45934.190486689811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45934.190486689811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45934.190486689811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45934.190486689811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45934.190486689811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45934.190486689811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45934.190486689811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45934.190486689811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45934.190486689811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45934.190486689811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45934.190486689811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45934.190486689811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45934.190486689811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45934.190486689811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45934.190486689811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45934.190486689811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45934.190486689811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45934.190486689811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45934.190486689811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45934.190486689811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45934.190486689811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45934.190486689811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45934.190486689811</v>
      </c>
      <c r="H42" s="113"/>
      <c r="I42" s="110" t="str">
        <f>IFERROR(VLOOKUP(D42,DB!A:F,6,0),"")</f>
        <v/>
      </c>
      <c r="J42" s="110" t="str">
        <f>IFERROR(VLOOKUP(D42,DB!A:G,7,0),"")</f>
        <v/>
      </c>
      <c r="K42" s="115"/>
      <c r="L42" s="107" t="str">
        <f>IFERROR(VLOOKUP(D42,DB!A:I,9,0),"")</f>
        <v/>
      </c>
    </row>
  </sheetData>
  <dataValidations count="2">
    <dataValidation allowBlank="1" showInputMessage="1" showErrorMessage="1" sqref="E1" xr:uid="{A4F81451-56CC-4543-9497-104C4E44EE4B}"/>
    <dataValidation type="list" allowBlank="1" showInputMessage="1" showErrorMessage="1" sqref="E2:E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42.358426504622912</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38967</v>
      </c>
      <c r="F3" s="38">
        <v>45926.188877314817</v>
      </c>
      <c r="G3" s="39">
        <f ca="1">IFERROR(NOW()-F3,"-")</f>
        <v>8.0016093749945867</v>
      </c>
      <c r="H3" s="38">
        <v>45926.158159722225</v>
      </c>
      <c r="I3" s="37" t="str">
        <f>IFERROR(VLOOKUP(D3,DB!A:F,6,0),"")</f>
        <v>SCECO</v>
      </c>
      <c r="J3" s="37" t="str">
        <f>IFERROR(VLOOKUP(D3,DB!A:G,7,0),"")</f>
        <v>Good</v>
      </c>
      <c r="K3" s="37" t="s">
        <v>39072</v>
      </c>
      <c r="L3" s="37" t="str">
        <f>IFERROR(VLOOKUP(D3,DB!A:I,9,0),"")</f>
        <v>Latis</v>
      </c>
      <c r="M3" s="136"/>
    </row>
    <row r="4" spans="1:13" ht="15">
      <c r="A4" s="37" t="s">
        <v>39073</v>
      </c>
      <c r="B4" s="37" t="str">
        <f>IFERROR(VLOOKUP(D4,DB!A:K,11,0),"")</f>
        <v>R5</v>
      </c>
      <c r="C4" s="37">
        <v>1</v>
      </c>
      <c r="D4" s="137" t="s">
        <v>36036</v>
      </c>
      <c r="E4" s="37" t="s">
        <v>38964</v>
      </c>
      <c r="F4" s="38">
        <v>45933.812557870369</v>
      </c>
      <c r="G4" s="39">
        <f ca="1">IFERROR(NOW()-F4,"-")</f>
        <v>0.37792881944187684</v>
      </c>
      <c r="H4" s="38">
        <v>45933.807002314818</v>
      </c>
      <c r="I4" s="37" t="str">
        <f>IFERROR(VLOOKUP(D4,DB!A:F,6,0),"")</f>
        <v>Generator-SG</v>
      </c>
      <c r="J4" s="37" t="str">
        <f>IFERROR(VLOOKUP(D4,DB!A:G,7,0),"")</f>
        <v>Dead</v>
      </c>
      <c r="K4" s="37" t="s">
        <v>39074</v>
      </c>
      <c r="L4" s="37" t="str">
        <f>IFERROR(VLOOKUP(D4,DB!A:I,9,0),"")</f>
        <v>Latis</v>
      </c>
      <c r="M4" s="136"/>
    </row>
    <row r="5" spans="1:13" ht="15">
      <c r="A5" s="37"/>
      <c r="B5" s="37" t="str">
        <f>IFERROR(VLOOKUP(D5,DB!A:K,11,0),"")</f>
        <v/>
      </c>
      <c r="C5" s="37"/>
      <c r="D5" s="37"/>
      <c r="E5" s="37"/>
      <c r="F5" s="38"/>
      <c r="G5" s="39">
        <f ca="1">IFERROR(NOW()-F5,"-")</f>
        <v>45934.190486689811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45934.190486689811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45934.190486689811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45934.190486689811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45934.190486689811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45934.190486689811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45934.190486689811</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45934.190486689811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45934.190486689811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45934.190486689811</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45934.190486689811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45934.190486689811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45934.190486689811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45934.190486689811</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45934.190486689811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45934.190486689811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45934.190486689811</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45934.190486689811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45934.190486689811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45934.190486689811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45934.190486689811</v>
      </c>
      <c r="H25" s="38"/>
      <c r="I25" s="37" t="str">
        <f>IFERROR(VLOOKUP(D25,DB!A:F,6,0),"")</f>
        <v/>
      </c>
      <c r="J25" s="37" t="str">
        <f>IFERROR(VLOOKUP(D25,DB!A:G,7,0),"")</f>
        <v/>
      </c>
      <c r="K25" s="37"/>
      <c r="L25" s="37" t="str">
        <f>IFERROR(VLOOKUP(D25,DB!A:I,9,0),"")</f>
        <v/>
      </c>
      <c r="M25" s="136"/>
    </row>
    <row r="26" spans="1:13" ht="15">
      <c r="A26" s="92"/>
      <c r="B26" s="92" t="str">
        <f>IFERROR(VLOOKUP(D26,DB!A:K,11,0),"")</f>
        <v/>
      </c>
      <c r="C26" s="92"/>
      <c r="D26" s="92"/>
      <c r="E26" s="92"/>
      <c r="F26" s="134"/>
      <c r="G26" s="135">
        <f ca="1">IFERROR(NOW()-F26,"-")</f>
        <v>45934.190486689811</v>
      </c>
      <c r="H26" s="134"/>
      <c r="I26" s="92" t="str">
        <f>IFERROR(VLOOKUP(D26,DB!A:F,6,0),"")</f>
        <v/>
      </c>
      <c r="J26" s="92" t="str">
        <f>IFERROR(VLOOKUP(D26,DB!A:G,7,0),"")</f>
        <v/>
      </c>
      <c r="K26" s="92"/>
      <c r="L26" s="92" t="str">
        <f>IFERROR(VLOOKUP(D26,DB!A:I,9,0),"")</f>
        <v/>
      </c>
      <c r="M26" s="136"/>
    </row>
    <row r="27" spans="1:13" ht="15">
      <c r="A27" s="37"/>
      <c r="B27" s="37" t="str">
        <f>IFERROR(VLOOKUP(D27,DB!A:K,11,0),"")</f>
        <v/>
      </c>
      <c r="C27" s="37"/>
      <c r="D27" s="37"/>
      <c r="E27" s="37"/>
      <c r="F27" s="38"/>
      <c r="G27" s="39">
        <f ca="1">IFERROR(NOW()-F27,"-")</f>
        <v>45934.190486689811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45934.190486689811</v>
      </c>
      <c r="H28" s="38"/>
      <c r="I28" s="37" t="str">
        <f>IFERROR(VLOOKUP(D28,DB!A:F,6,0),"")</f>
        <v/>
      </c>
      <c r="J28" s="37" t="str">
        <f>IFERROR(VLOOKUP(D28,DB!A:G,7,0),"")</f>
        <v/>
      </c>
      <c r="K28" s="37"/>
      <c r="L28" s="37" t="str">
        <f>IFERROR(VLOOKUP(D28,DB!A:I,9,0),"")</f>
        <v/>
      </c>
      <c r="M28" s="136"/>
    </row>
    <row r="29" spans="1:13" ht="15.75">
      <c r="A29" s="37"/>
      <c r="B29" s="37" t="str">
        <f>IFERROR(VLOOKUP(D29,DB!A:K,11,0),"")</f>
        <v/>
      </c>
      <c r="C29" s="37"/>
      <c r="D29" s="141"/>
      <c r="E29" s="37"/>
      <c r="F29" s="38"/>
      <c r="G29" s="39">
        <f ca="1">IFERROR(NOW()-F29,"-")</f>
        <v>45934.190486689811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45934.190486689811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45934.190486689811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45934.190486689811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45934.190486689811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45934.190486689811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45934.190486689811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45934.190486689811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45934.190486689811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45934.190486689811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45934.190486689811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45934.190486689811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45934.190486689811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45934.190486689811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45934.190486689811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45934.190486689811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45934.190486689811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45934.190486689811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45934.190486689811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45934.190486689811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45934.190486689811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45934.190486689811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45934.190486689811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45934.190486689811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45934.190486689811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45934.190486689811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45934.190486689811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45934.190486689811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45934.190486689811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45934.190486689811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45934.190486689811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45934.190486689811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45934.190486689811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45934.190486689811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45934.190486689811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45934.190486689811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45934.190486689811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45934.190486689811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45934.190486689811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45934.190486689811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45934.190486689811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45934.190486689811</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45934.190486689811</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45934.190486689811</v>
      </c>
      <c r="H72" s="38"/>
      <c r="I72" s="37" t="str">
        <f>IFERROR(VLOOKUP(D72,DB!A:F,6,0),"")</f>
        <v/>
      </c>
      <c r="J72" s="37" t="str">
        <f>IFERROR(VLOOKUP(D72,DB!A:G,7,0),"")</f>
        <v/>
      </c>
      <c r="K72" s="37"/>
      <c r="L72" s="37" t="str">
        <f>IFERROR(VLOOKUP(D72,DB!A:I,9,0),"")</f>
        <v/>
      </c>
      <c r="M72" s="136"/>
    </row>
    <row r="73" spans="1:13" ht="15">
      <c r="A73" s="92"/>
      <c r="B73" s="92" t="str">
        <f>IFERROR(VLOOKUP(D73,DB!A:K,11,0),"")</f>
        <v/>
      </c>
      <c r="C73" s="92"/>
      <c r="D73" s="92"/>
      <c r="E73" s="92"/>
      <c r="F73" s="134"/>
      <c r="G73" s="135">
        <f ca="1">IFERROR(NOW()-F73,"-")</f>
        <v>45934.190486689811</v>
      </c>
      <c r="H73" s="134"/>
      <c r="I73" s="92" t="str">
        <f>IFERROR(VLOOKUP(D73,DB!A:F,6,0),"")</f>
        <v/>
      </c>
      <c r="J73" s="92" t="str">
        <f>IFERROR(VLOOKUP(D73,DB!A:G,7,0),"")</f>
        <v/>
      </c>
      <c r="K73" s="92"/>
      <c r="L73" s="92" t="str">
        <f>IFERROR(VLOOKUP(D73,DB!A:I,9,0),"")</f>
        <v/>
      </c>
      <c r="M73" s="136"/>
    </row>
    <row r="74" spans="1:13" ht="15">
      <c r="A74" s="92"/>
      <c r="B74" s="92" t="str">
        <f>IFERROR(VLOOKUP(D74,DB!A:K,11,0),"")</f>
        <v/>
      </c>
      <c r="C74" s="92"/>
      <c r="D74" s="92"/>
      <c r="E74" s="92"/>
      <c r="F74" s="134"/>
      <c r="G74" s="135">
        <f ca="1">IFERROR(NOW()-F74,"-")</f>
        <v>45934.190486689811</v>
      </c>
      <c r="H74" s="134"/>
      <c r="I74" s="92" t="str">
        <f>IFERROR(VLOOKUP(D74,DB!A:F,6,0),"")</f>
        <v/>
      </c>
      <c r="J74" s="92" t="str">
        <f>IFERROR(VLOOKUP(D74,DB!A:G,7,0),"")</f>
        <v/>
      </c>
      <c r="K74" s="92"/>
      <c r="L74" s="92" t="str">
        <f>IFERROR(VLOOKUP(D74,DB!A:I,9,0),"")</f>
        <v/>
      </c>
    </row>
    <row r="75" spans="1:13" ht="15">
      <c r="A75" s="37"/>
      <c r="B75" s="37" t="str">
        <f>IFERROR(VLOOKUP(D75,DB!A:K,11,0),"")</f>
        <v/>
      </c>
      <c r="C75" s="37"/>
      <c r="D75" s="37"/>
      <c r="E75" s="37"/>
      <c r="F75" s="38"/>
      <c r="G75" s="39">
        <f ca="1">IFERROR(NOW()-F75,"-")</f>
        <v>45934.190486689811</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45934.190486689811</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45934.190486689811</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45934.190486689811</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45934.190486689811</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45934.190486689811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45934.190486689811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45934.190486689811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45934.190486689811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45934.190486689811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45934.190486689811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45934.190486689811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45934.190486689811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45934.190486689811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45934.190486689811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45934.190486689811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45934.190486689811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45934.190486689811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45934.190486689811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45934.190486689811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45934.190486689811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45934.190486689811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45934.190486689811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45934.190486689811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45934.190486689811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45934.190486689811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45934.190486689811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45934.190486689811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45934.190486689811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45934.190486689811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45934.190486689811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45934.190486689811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45934.190486689811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45934.190486689811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45934.190486689811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45934.190486689811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45934.190486689811</v>
      </c>
      <c r="H111" s="38"/>
      <c r="I111" s="37" t="str">
        <f>IFERROR(VLOOKUP(D111,DB!A:F,6,0),"")</f>
        <v/>
      </c>
      <c r="J111" s="37" t="str">
        <f>IFERROR(VLOOKUP(D111,DB!A:G,7,0),"")</f>
        <v/>
      </c>
      <c r="K111" s="37"/>
      <c r="L111" s="37" t="str">
        <f>IFERROR(VLOOKUP(D111,DB!A:I,9,0),"")</f>
        <v/>
      </c>
    </row>
    <row r="112" spans="1:12" ht="15">
      <c r="A112" s="92"/>
      <c r="B112" s="92" t="str">
        <f>IFERROR(VLOOKUP(D112,DB!A:K,11,0),"")</f>
        <v/>
      </c>
      <c r="C112" s="92"/>
      <c r="D112" s="92"/>
      <c r="E112" s="92"/>
      <c r="F112" s="134"/>
      <c r="G112" s="135">
        <f ca="1">IFERROR(NOW()-F112,"-")</f>
        <v>45934.190486689811</v>
      </c>
      <c r="H112" s="134"/>
      <c r="I112" s="92" t="str">
        <f>IFERROR(VLOOKUP(D112,DB!A:F,6,0),"")</f>
        <v/>
      </c>
      <c r="J112" s="92" t="str">
        <f>IFERROR(VLOOKUP(D112,DB!A:G,7,0),"")</f>
        <v/>
      </c>
      <c r="K112" s="92"/>
      <c r="L112" s="92" t="str">
        <f>IFERROR(VLOOKUP(D112,DB!A:I,9,0),"")</f>
        <v/>
      </c>
    </row>
    <row r="113" spans="1:12" ht="15">
      <c r="A113" s="37"/>
      <c r="B113" s="37" t="str">
        <f>IFERROR(VLOOKUP(D113,DB!A:K,11,0),"")</f>
        <v/>
      </c>
      <c r="C113" s="37"/>
      <c r="D113" s="37"/>
      <c r="E113" s="37"/>
      <c r="F113" s="38"/>
      <c r="G113" s="39">
        <f ca="1">IFERROR(NOW()-F113,"-")</f>
        <v>45934.190486689811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45934.190486689811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45934.190486689811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45934.190486689811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45934.190486689811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45934.190486689811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45934.190486689811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45934.190486689811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45934.190486689811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45934.190486689811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45934.190486689811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45934.190486689811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45934.190486689811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45934.190486689811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45934.190486689811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45934.190486689811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45934.190486689811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45934.190486689811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45934.190486689811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45934.190486689811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45934.190486689811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45934.190486689811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45934.190486689811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45934.190486689811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45934.190486689811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45934.190486689811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45934.190486689811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45934.190486689811</v>
      </c>
      <c r="H140" s="38"/>
      <c r="I140" s="37" t="str">
        <f>IFERROR(VLOOKUP(D140,DB!A:F,6,0),"")</f>
        <v/>
      </c>
      <c r="J140" s="37" t="str">
        <f>IFERROR(VLOOKUP(D140,DB!A:G,7,0),"")</f>
        <v/>
      </c>
      <c r="K140" s="37"/>
      <c r="L140" s="37" t="str">
        <f>IFERROR(VLOOKUP(D140,DB!A:I,9,0),"")</f>
        <v/>
      </c>
    </row>
    <row r="141" spans="1:12" ht="15">
      <c r="A141" s="92"/>
      <c r="B141" s="92" t="str">
        <f>IFERROR(VLOOKUP(D141,DB!A:K,11,0),"")</f>
        <v/>
      </c>
      <c r="C141" s="92"/>
      <c r="D141" s="92"/>
      <c r="E141" s="92"/>
      <c r="F141" s="134"/>
      <c r="G141" s="135">
        <f ca="1">IFERROR(NOW()-F141,"-")</f>
        <v>45934.190486689811</v>
      </c>
      <c r="H141" s="134"/>
      <c r="I141" s="92" t="str">
        <f>IFERROR(VLOOKUP(D141,DB!A:F,6,0),"")</f>
        <v/>
      </c>
      <c r="J141" s="92" t="str">
        <f>IFERROR(VLOOKUP(D141,DB!A:G,7,0),"")</f>
        <v/>
      </c>
      <c r="K141" s="92"/>
      <c r="L141" s="92" t="str">
        <f>IFERROR(VLOOKUP(D141,DB!A:I,9,0),"")</f>
        <v/>
      </c>
    </row>
    <row r="142" spans="1:12" ht="15">
      <c r="A142" s="37"/>
      <c r="B142" s="37" t="str">
        <f>IFERROR(VLOOKUP(D142,DB!A:K,11,0),"")</f>
        <v/>
      </c>
      <c r="C142" s="37"/>
      <c r="D142" s="37"/>
      <c r="E142" s="37"/>
      <c r="F142" s="38"/>
      <c r="G142" s="39">
        <f ca="1">IFERROR(NOW()-F142,"-")</f>
        <v>45934.190486689811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45934.190486689811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45934.190486689811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45934.190486689811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45934.190486689811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45934.190486689811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45934.190486689811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45934.190486689811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45934.190486689811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45934.190486689811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45934.190486689811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45934.190486689811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45934.190486689811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45934.190486689811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45934.190486689811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45934.190486689811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45934.190486689811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45934.190486689811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45934.190486689811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45934.190486689811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45934.190486689811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45934.190486689811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45934.190486689811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45934.190486689811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45934.190486689811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45934.190486689811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45934.190486689811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45934.190486689811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45934.190486689811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45934.190486689811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45934.190486689811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45934.190486689811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45934.190486689811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45934.190486689811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45934.190486689811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45934.190486689811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45934.190486689811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45934.190486689811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45934.190486689811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45934.190486689811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45934.190486689811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45934.190486689811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45934.190486689811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45934.190486689811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45934.190486689811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45934.190486689811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45934.190486689811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45934.190486689811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45934.190486689811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45934.190486689811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45934.190486689811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45934.190486689811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45934.190486689811</v>
      </c>
      <c r="H194" s="38"/>
      <c r="I194" s="37" t="str">
        <f>IFERROR(VLOOKUP(D194,DB!A:F,6,0),"")</f>
        <v/>
      </c>
      <c r="J194" s="37" t="str">
        <f>IFERROR(VLOOKUP(D194,DB!A:G,7,0),"")</f>
        <v/>
      </c>
      <c r="K194" s="37"/>
      <c r="L194" s="37" t="str">
        <f>IFERROR(VLOOKUP(D194,DB!A:I,9,0),"")</f>
        <v/>
      </c>
    </row>
    <row r="195" spans="1:12" ht="15">
      <c r="A195" s="92"/>
      <c r="B195" s="92" t="str">
        <f>IFERROR(VLOOKUP(D195,DB!A:K,11,0),"")</f>
        <v/>
      </c>
      <c r="C195" s="92"/>
      <c r="D195" s="92"/>
      <c r="E195" s="92"/>
      <c r="F195" s="134"/>
      <c r="G195" s="135">
        <f ca="1">IFERROR(NOW()-F195,"-")</f>
        <v>45934.190486689811</v>
      </c>
      <c r="H195" s="134"/>
      <c r="I195" s="92" t="str">
        <f>IFERROR(VLOOKUP(D195,DB!A:F,6,0),"")</f>
        <v/>
      </c>
      <c r="J195" s="92" t="str">
        <f>IFERROR(VLOOKUP(D195,DB!A:G,7,0),"")</f>
        <v/>
      </c>
      <c r="K195" s="92"/>
      <c r="L195" s="92" t="str">
        <f>IFERROR(VLOOKUP(D195,DB!A:I,9,0),"")</f>
        <v/>
      </c>
    </row>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2" ht="15"/>
    <row r="473" ht="15"/>
    <row r="474" ht="15"/>
    <row r="475" ht="15"/>
    <row r="476" ht="15"/>
    <row r="477" ht="15"/>
    <row r="478" ht="15"/>
    <row r="479"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4" ht="15"/>
    <row r="515" ht="15"/>
    <row r="516" ht="15"/>
    <row r="517" ht="15"/>
    <row r="518" ht="15"/>
    <row r="519" ht="15"/>
    <row r="520" ht="15"/>
    <row r="521" ht="15"/>
    <row r="522" ht="15"/>
    <row r="523" ht="15"/>
    <row r="525" ht="15"/>
    <row r="526" ht="15"/>
    <row r="527" ht="15"/>
    <row r="530" ht="15"/>
    <row r="531" ht="15"/>
    <row r="532" ht="15"/>
    <row r="533"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8" ht="15"/>
    <row r="849" ht="15"/>
    <row r="850" ht="15"/>
    <row r="854" ht="15"/>
    <row r="855" ht="15"/>
    <row r="865" ht="15"/>
    <row r="870" ht="15"/>
    <row r="881" ht="15"/>
    <row r="882" ht="15"/>
    <row r="889" ht="15"/>
    <row r="890" ht="15"/>
    <row r="894" ht="15"/>
    <row r="895" ht="15"/>
    <row r="896" ht="15"/>
    <row r="903" ht="15"/>
    <row r="904" ht="15"/>
    <row r="905" ht="15"/>
    <row r="906" ht="15"/>
    <row r="908" ht="15"/>
    <row r="909" ht="15"/>
    <row r="910" ht="15"/>
    <row r="913" ht="15"/>
    <row r="914" ht="15"/>
    <row r="915" ht="15"/>
    <row r="916" ht="15"/>
    <row r="918" ht="15"/>
    <row r="919" ht="15"/>
    <row r="920" ht="15"/>
    <row r="921" ht="15"/>
    <row r="922" ht="15"/>
    <row r="923" ht="15"/>
    <row r="925" ht="15"/>
    <row r="926" ht="15"/>
    <row r="928" ht="15"/>
    <row r="929" ht="15"/>
    <row r="931" ht="15"/>
    <row r="932" ht="15"/>
    <row r="933" ht="15"/>
    <row r="935" ht="15"/>
    <row r="936" ht="15"/>
    <row r="937" ht="15"/>
    <row r="938" ht="15"/>
    <row r="939" ht="15"/>
    <row r="943" ht="15"/>
    <row r="944" ht="15"/>
    <row r="945" ht="15"/>
    <row r="946" ht="15"/>
    <row r="949" ht="15"/>
    <row r="950" ht="15"/>
    <row r="953" ht="15"/>
    <row r="994" ht="15"/>
    <row r="995" ht="15"/>
    <row r="998" ht="15"/>
    <row r="999" ht="15"/>
    <row r="1006" ht="15"/>
    <row r="1007" ht="15"/>
    <row r="1010" ht="15"/>
    <row r="1012" ht="15"/>
    <row r="1014" ht="15"/>
    <row r="1015" ht="15"/>
    <row r="1016" ht="15"/>
    <row r="1019" ht="15"/>
    <row r="1020" ht="15"/>
    <row r="1022" ht="15"/>
    <row r="1025" ht="15"/>
    <row r="1026" ht="15"/>
    <row r="1028" ht="15"/>
    <row r="1029" ht="15"/>
    <row r="1030" ht="15"/>
    <row r="1031" ht="15"/>
    <row r="1032" ht="15"/>
    <row r="1035" ht="15"/>
    <row r="1036" ht="15"/>
    <row r="1037" ht="15"/>
    <row r="1038" ht="15"/>
    <row r="1039" ht="15"/>
    <row r="1040" ht="15"/>
    <row r="1042" ht="15"/>
    <row r="1044" ht="15"/>
    <row r="1046" ht="15"/>
    <row r="1047" ht="15"/>
    <row r="1048" ht="15"/>
    <row r="1050" ht="15"/>
    <row r="1051" ht="15"/>
    <row r="1052" ht="15"/>
    <row r="1053" ht="15"/>
    <row r="1054" ht="15"/>
    <row r="1055" ht="15"/>
    <row r="1056" ht="15"/>
    <row r="1058" ht="15"/>
    <row r="1059" ht="15"/>
    <row r="1060" ht="15"/>
    <row r="1065" ht="15"/>
    <row r="1066" ht="15"/>
    <row r="1070" ht="15"/>
    <row r="1071" ht="15"/>
    <row r="1072" ht="15"/>
    <row r="1075" ht="15"/>
    <row r="1077" ht="15"/>
    <row r="1081" ht="15"/>
    <row r="1085" ht="15"/>
    <row r="1091" ht="15"/>
    <row r="1092" ht="15"/>
    <row r="1094" ht="15"/>
    <row r="1095" ht="15"/>
    <row r="1097" ht="15"/>
    <row r="1100" ht="15"/>
    <row r="1101" ht="15"/>
    <row r="1103" ht="15"/>
    <row r="1105" ht="15"/>
    <row r="1107" ht="15"/>
    <row r="1109" ht="15"/>
    <row r="1110" ht="15"/>
    <row r="1111" ht="15"/>
    <row r="1113" ht="15"/>
    <row r="1114" ht="15"/>
    <row r="1115" ht="15"/>
    <row r="1116" ht="15"/>
    <row r="1119" ht="15"/>
    <row r="1293" ht="15"/>
    <row r="1294" ht="15"/>
    <row r="1304" ht="15"/>
    <row r="1305" ht="15"/>
    <row r="1306" ht="15"/>
    <row r="1312" ht="15"/>
    <row r="1313" ht="15"/>
    <row r="1314" ht="15"/>
    <row r="1315" ht="15"/>
    <row r="1317" ht="15"/>
    <row r="1320" ht="15"/>
    <row r="1321" ht="15"/>
    <row r="1322" ht="15"/>
    <row r="1323" ht="15"/>
    <row r="1325" ht="15"/>
    <row r="1326" ht="15"/>
    <row r="1328" ht="15"/>
    <row r="1329" ht="15"/>
    <row r="1330" ht="15"/>
    <row r="1331" ht="15"/>
    <row r="1333" ht="15"/>
    <row r="1334" ht="15"/>
    <row r="1335" ht="15"/>
    <row r="1338" ht="15"/>
    <row r="1339" ht="15"/>
    <row r="1342" ht="15"/>
    <row r="1343" ht="15"/>
    <row r="1344" ht="15"/>
    <row r="1345" ht="15"/>
    <row r="1346" ht="15"/>
    <row r="1347" ht="15"/>
    <row r="1348" ht="15"/>
    <row r="1349" ht="15"/>
    <row r="1351" ht="15"/>
    <row r="1353" ht="15"/>
    <row r="1354" ht="15"/>
    <row r="1355" ht="15"/>
    <row r="1358" ht="15"/>
    <row r="1368" ht="15"/>
    <row r="1371" ht="15"/>
    <row r="1372" ht="15"/>
    <row r="1376" ht="15"/>
    <row r="1380" ht="15"/>
    <row r="1383" ht="15"/>
    <row r="1385" ht="15"/>
    <row r="1386" ht="15"/>
    <row r="1388" ht="15"/>
  </sheetData>
  <dataValidations count="2">
    <dataValidation allowBlank="1" showInputMessage="1" showErrorMessage="1" sqref="E1" xr:uid="{920C6338-E771-4DAE-8C89-92A9093EA4DE}"/>
    <dataValidation type="list" allowBlank="1" showInputMessage="1" showErrorMessage="1" sqref="E2:E1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0"/>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37" t="s">
        <v>5398</v>
      </c>
      <c r="C2" s="137">
        <v>1</v>
      </c>
      <c r="D2" s="137" t="s">
        <v>32861</v>
      </c>
      <c r="E2" s="137" t="s">
        <v>39076</v>
      </c>
      <c r="F2" s="138">
        <v>45933.880972222221</v>
      </c>
      <c r="G2" s="139">
        <f ca="1">IFERROR(NOW()-F2,"-")</f>
        <v>0.30951446758990642</v>
      </c>
      <c r="H2" s="140">
        <v>45929.455266203702</v>
      </c>
      <c r="I2" s="137" t="str">
        <f>IFERROR(VLOOKUP(D2,DB!A:F,6,0),"")</f>
        <v>SCECO</v>
      </c>
      <c r="J2" s="137" t="str">
        <f>IFERROR(VLOOKUP(D2,DB!A:G,7,0),"")</f>
        <v>In progress</v>
      </c>
      <c r="K2" s="137" t="s">
        <v>39077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37" t="s">
        <v>5398</v>
      </c>
      <c r="C3" s="137">
        <v>1</v>
      </c>
      <c r="D3" s="137" t="s">
        <v>34463</v>
      </c>
      <c r="E3" s="137" t="s">
        <v>39076</v>
      </c>
      <c r="F3" s="138">
        <v>45926.772847222222</v>
      </c>
      <c r="G3" s="139">
        <f ca="1">IFERROR(NOW()-F3,"-")</f>
        <v>7.4176394675887423</v>
      </c>
      <c r="H3" s="140">
        <v>45927.449074074102</v>
      </c>
      <c r="I3" s="137" t="str">
        <f>IFERROR(VLOOKUP(D3,DB!A:F,6,0),"")</f>
        <v>SCECO</v>
      </c>
      <c r="J3" s="137" t="str">
        <f>IFERROR(VLOOKUP(D3,DB!A:G,7,0),"")</f>
        <v>Weak</v>
      </c>
      <c r="K3" s="137" t="s">
        <v>39077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37" t="s">
        <v>5398</v>
      </c>
      <c r="C4" s="137">
        <v>1</v>
      </c>
      <c r="D4" s="137" t="s">
        <v>33408</v>
      </c>
      <c r="E4" s="137" t="s">
        <v>38964</v>
      </c>
      <c r="F4" s="138">
        <v>45932.818645833337</v>
      </c>
      <c r="G4" s="139">
        <f ca="1">IFERROR(NOW()-F4,"-")</f>
        <v>1.3718408564745914</v>
      </c>
      <c r="H4" s="140">
        <v>45931.969363425924</v>
      </c>
      <c r="I4" s="137" t="str">
        <f>IFERROR(VLOOKUP(D4,DB!A:F,6,0),"")</f>
        <v>SCECO</v>
      </c>
      <c r="J4" s="137" t="str">
        <f>IFERROR(VLOOKUP(D4,DB!A:G,7,0),"")</f>
        <v>Dead</v>
      </c>
      <c r="K4" s="137" t="s">
        <v>39077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37" t="str">
        <f>IFERROR(VLOOKUP(D5,DB!A:K,11,0),"")</f>
        <v>R6</v>
      </c>
      <c r="C5" s="137">
        <v>1</v>
      </c>
      <c r="D5" s="137" t="s">
        <v>33684</v>
      </c>
      <c r="E5" s="137" t="s">
        <v>38964</v>
      </c>
      <c r="F5" s="140">
        <v>45933.705324074072</v>
      </c>
      <c r="G5" s="139">
        <f ca="1">IFERROR(NOW()-F5,"-")</f>
        <v>0.48516261573968222</v>
      </c>
      <c r="H5" s="140">
        <v>45933.228229166663</v>
      </c>
      <c r="I5" s="137" t="str">
        <f>IFERROR(VLOOKUP(D5,DB!A:F,6,0),"")</f>
        <v>SCECO</v>
      </c>
      <c r="J5" s="137" t="str">
        <f>IFERROR(VLOOKUP(D5,DB!A:G,7,0),"")</f>
        <v>Weak</v>
      </c>
      <c r="K5" s="137" t="s">
        <v>39081</v>
      </c>
      <c r="L5" s="137" t="str">
        <f>IFERROR(VLOOKUP(D5,DB!A:I,9,0),"")</f>
        <v>Latis</v>
      </c>
    </row>
    <row r="6" spans="1:16383" ht="31.5" customHeight="1">
      <c r="A6" s="137" t="s">
        <v>39082</v>
      </c>
      <c r="B6" s="137" t="str">
        <f>IFERROR(VLOOKUP(D6,DB!A:K,11,0),"")</f>
        <v>R6</v>
      </c>
      <c r="C6" s="137">
        <v>3</v>
      </c>
      <c r="D6" s="137" t="s">
        <v>33728</v>
      </c>
      <c r="E6" s="137" t="s">
        <v>38964</v>
      </c>
      <c r="F6" s="140">
        <v>45933.920601851853</v>
      </c>
      <c r="G6" s="139">
        <f ca="1">IFERROR(NOW()-F6,"-")</f>
        <v>0.26988483795867069</v>
      </c>
      <c r="H6" s="140">
        <v>45933.858310185184</v>
      </c>
      <c r="I6" s="137" t="str">
        <f>IFERROR(VLOOKUP(D6,DB!A:F,6,0),"")</f>
        <v>SCECO</v>
      </c>
      <c r="J6" s="137" t="str">
        <f>IFERROR(VLOOKUP(D6,DB!A:G,7,0),"")</f>
        <v>Weak</v>
      </c>
      <c r="K6" s="137" t="s">
        <v>39083</v>
      </c>
      <c r="L6" s="137" t="str">
        <f>IFERROR(VLOOKUP(D6,DB!A:I,9,0),"")</f>
        <v>Latis</v>
      </c>
      <c r="M6" s="137"/>
    </row>
    <row r="7" spans="1:16383" ht="31.5" customHeight="1">
      <c r="A7" s="121"/>
      <c r="B7" s="137" t="str">
        <f>IFERROR(VLOOKUP(D7,DB!A:K,11,0),"")</f>
        <v/>
      </c>
      <c r="C7" s="137"/>
      <c r="D7" s="137"/>
      <c r="E7" s="137"/>
      <c r="F7" s="137"/>
      <c r="G7" s="139">
        <f ca="1">IFERROR(NOW()-F7,"-")</f>
        <v>45934.190486689811</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45934.190486689811</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45934.190486689811</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45934.190486689811</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9">
        <f ca="1">IFERROR(NOW()-F11,"-")</f>
        <v>45934.190486689811</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45934.190486689811</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45934.190486689811</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45934.190486689811</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45934.190486689811</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45934.190486689811</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45934.190486689811</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45934.190486689811</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45934.190486689811</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45934.190486689811</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45934.190486689811</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45934.190486689811</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45934.190486689811</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45934.190486689811</v>
      </c>
      <c r="H24" s="137"/>
      <c r="I24" s="137" t="str">
        <f>IFERROR(VLOOKUP(D24,DB!A:F,6,0),"")</f>
        <v/>
      </c>
      <c r="J24" s="137" t="str">
        <f>IFERROR(VLOOKUP(D24,DB!A:G,7,0),"")</f>
        <v/>
      </c>
      <c r="K24" s="137"/>
      <c r="L24" s="126" t="str">
        <f>IFERROR(VLOOKUP(D24,DB!A:I,9,0),"")</f>
        <v/>
      </c>
    </row>
    <row r="25" spans="1:13" ht="31.5" customHeight="1">
      <c r="A25" s="121"/>
      <c r="B25" s="120" t="str">
        <f>IFERROR(VLOOKUP(D25,DB!A:K,11,0),"")</f>
        <v/>
      </c>
      <c r="C25" s="122"/>
      <c r="D25" s="120"/>
      <c r="E25" s="123"/>
      <c r="F25" s="124"/>
      <c r="G25" s="89">
        <f ca="1">IFERROR(NOW()-F25,"-")</f>
        <v>45934.190486689811</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45934.190486689811</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45934.190486689811</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45934.190486689811</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45934.190486689811</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45934.190486689811</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45934.190486689811</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45934.190486689811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45934.190486689811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45934.190486689811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45934.190486689811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45934.190486689811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45934.190486689811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45934.190486689811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45934.190486689811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45934.190486689811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45934.190486689811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45934.190486689811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45934.190486689811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45934.190486689811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45934.190486689811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45934.190486689811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45934.190486689811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45934.190486689811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45934.190486689811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45934.190486689811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45934.190486689811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45934.190486689811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45934.190486689811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45934.190486689811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45934.190486689811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45934.190486689811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45934.190486689811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45934.190486689811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45934.190486689811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45934.190486689811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45934.190486689811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45934.190486689811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45934.190486689811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45934.190486689811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45934.190486689811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45934.190486689811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45934.190486689811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45934.190486689811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45934.190486689811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45934.190486689811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45934.190486689811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45934.190486689811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45934.190486689811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45934.190486689811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45934.190486689811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45934.190486689811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45934.190486689811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45934.190486689811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45934.190486689811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45934.190486689811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45934.190486689811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45934.190486689811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45934.190486689811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45934.190486689811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45934.190486689811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45934.190486689811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45934.190486689811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45934.190486689811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45934.190486689811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45934.190486689811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45934.190486689811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45934.190486689811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45934.190486689811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45934.190486689811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45934.190486689811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45934.190486689811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45934.190486689811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45934.190486689811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45934.190486689811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45934.190486689811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45934.190486689811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45934.190486689811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45934.190486689811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45934.190486689811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45934.190486689811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45934.190486689811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45934.190486689811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45934.190486689811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45934.190486689811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45934.190486689811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45934.190486689811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45934.190486689811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45934.190486689811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45934.190486689811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45934.190486689811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45934.190486689811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45934.190486689811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45934.190486689811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45934.190486689811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45934.190486689811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45934.190486689811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45934.190486689811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45934.190486689811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45934.190486689811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45934.190486689811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45934.190486689811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45934.190486689811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45934.190486689811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45934.190486689811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45934.190486689811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45934.190486689811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45934.190486689811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45934.190486689811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45934.190486689811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45934.190486689811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45934.190486689811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45934.190486689811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45934.190486689811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45934.190486689811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45934.190486689811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45934.190486689811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45934.190486689811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45934.190486689811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45934.190486689811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45934.190486689811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45934.190486689811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45934.190486689811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45934.190486689811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45934.190486689811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45934.190486689811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45934.190486689811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45934.190486689811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45934.190486689811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45934.190486689811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45934.190486689811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45934.190486689811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45934.190486689811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45934.190486689811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45934.190486689811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45934.190486689811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45934.190486689811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45934.190486689811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45934.190486689811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45934.190486689811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45934.190486689811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45934.190486689811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45934.190486689811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45934.190486689811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45934.190486689811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45934.190486689811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45934.190486689811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45934.190486689811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45934.190486689811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45934.190486689811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45934.190486689811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45934.190486689811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45934.190486689811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45934.190486689811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45934.190486689811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45934.190486689811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45934.190486689811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45934.190486689811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45934.190486689811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45934.190486689811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45934.190486689811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45934.190486689811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45934.190486689811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45934.190486689811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45934.190486689811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45934.190486689811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45934.190486689811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45934.190486689811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45934.190486689811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45934.190486689811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45934.190486689811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45934.190486689811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45934.190486689811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45934.190486689811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45934.190486689811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45934.190486689811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45934.190486689811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45934.190486689811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45934.190486689811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45934.190486689811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45934.190486689811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45934.190486689811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45934.190486689811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45934.190486689811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45934.190486689811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45934.190486689811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45934.190486689811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45934.190486689811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45934.190486689811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45934.190486689811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45934.190486689811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45934.190486689811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45934.190486689811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45934.190486689811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45934.190486689811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45934.190486689811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45934.190486689811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45934.190486689811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45934.190486689811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45934.190486689811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45934.190486689811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45934.190486689811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45934.190486689811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45934.190486689811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45934.190486689811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45934.190486689811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45934.190486689811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45934.190486689811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45934.190486689811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45934.190486689811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45934.190486689811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45934.190486689811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45934.190486689811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45934.190486689811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45934.190486689811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45934.190486689811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45934.190486689811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45934.190486689811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45934.190486689811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45934.190486689811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45934.190486689811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45934.190486689811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45934.190486689811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45934.190486689811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45934.190486689811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45934.190486689811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45934.190486689811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45934.190486689811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45934.190486689811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45934.190486689811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45934.190486689811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45934.190486689811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45934.190486689811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45934.190486689811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45934.190486689811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45934.190486689811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45934.190486689811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45934.190486689811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45934.190486689811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45934.190486689811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45934.190486689811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45934.190486689811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45934.190486689811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45934.190486689811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45934.190486689811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45934.190486689811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45934.190486689811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45934.190486689811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45934.190486689811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45934.190486689811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45934.190486689811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45934.190486689811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45934.190486689811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45934.190486689811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45934.190486689811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45934.190486689811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45934.190486689811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45934.190486689811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45934.190486689811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45934.190486689811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45934.190486689811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45934.190486689811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45934.190486689811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45934.190486689811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45934.190486689811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45934.190486689811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45934.190486689811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45934.190486689811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45934.190486689811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45934.190486689811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45934.190486689811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45934.190486689811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45934.190486689811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45934.190486689811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45934.190486689811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45934.190486689811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45934.190486689811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45934.190486689811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45934.190486689811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45934.190486689811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45934.190486689811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45934.190486689811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45934.190486689811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45934.190486689811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45934.190486689811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45934.190486689811</v>
      </c>
      <c r="H310" s="124"/>
      <c r="I310" s="120" t="str">
        <f>IFERROR(VLOOKUP(D310,DB!A:F,6,0),"")</f>
        <v/>
      </c>
      <c r="J310" s="119" t="str">
        <f>IFERROR(VLOOKUP(D310,DB!A:G,7,0),"")</f>
        <v/>
      </c>
      <c r="K310" s="125"/>
      <c r="L310" s="126" t="str">
        <f>IFERROR(VLOOKUP(D310,DB!A:I,9,0),"")</f>
        <v/>
      </c>
    </row>
  </sheetData>
  <dataValidations count="2">
    <dataValidation allowBlank="1" showInputMessage="1" showErrorMessage="1" sqref="E1" xr:uid="{380493DB-286A-4683-AF55-C78F04945A49}"/>
    <dataValidation type="list" allowBlank="1" showInputMessage="1" showErrorMessage="1" sqref="E7:E31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2025-10-04T01:34:33Z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